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DKJRS\PA\PwC Archive Temp\"/>
    </mc:Choice>
  </mc:AlternateContent>
  <xr:revisionPtr revIDLastSave="0" documentId="13_ncr:1_{31E57CF2-31F4-4C69-8AB5-F5D59FD325F2}" xr6:coauthVersionLast="46" xr6:coauthVersionMax="46" xr10:uidLastSave="{00000000-0000-0000-0000-000000000000}"/>
  <bookViews>
    <workbookView xWindow="-120" yWindow="-120" windowWidth="29040" windowHeight="15840" tabRatio="657" activeTab="1" xr2:uid="{00000000-000D-0000-FFFF-FFFF00000000}"/>
  </bookViews>
  <sheets>
    <sheet name="Intro" sheetId="25" r:id="rId1"/>
    <sheet name="Metode B" sheetId="23" r:id="rId2"/>
    <sheet name="Skøn - Metode A" sheetId="22" r:id="rId3"/>
    <sheet name="Opsamling og Metode C" sheetId="24" r:id="rId4"/>
    <sheet name="Guide  - Metodevalg" sheetId="26" r:id="rId5"/>
  </sheets>
  <definedNames>
    <definedName name="_Fill" hidden="1">#REF!</definedName>
    <definedName name="_xlnm.Print_Area" localSheetId="3">'Opsamling og Metode C'!$B$1:$E$20</definedName>
    <definedName name="_xlnm.Print_Area" localSheetId="2">'Skøn - Metode A'!$A$2:$G$37</definedName>
  </definedNames>
  <calcPr calcId="162913"/>
  <customWorkbookViews>
    <customWorkbookView name="Jacob Øllgaard-Nicolajsen - Privat visning" guid="{78D65632-C7BA-4E23-B98D-ECA9AB555EC6}" mergeInterval="0" personalView="1" maximized="1" xWindow="1" yWindow="1" windowWidth="1152" windowHeight="644" activeSheetId="2"/>
    <customWorkbookView name="Kmimage - Privat visning" guid="{8E89BB62-8EB2-4BA0-A95F-D4D52EE74FC4}" mergeInterval="0" personalView="1" maximized="1" xWindow="1" yWindow="1" windowWidth="1280" windowHeight="579" activeSheetId="3"/>
  </customWorkbookViews>
</workbook>
</file>

<file path=xl/calcChain.xml><?xml version="1.0" encoding="utf-8"?>
<calcChain xmlns="http://schemas.openxmlformats.org/spreadsheetml/2006/main">
  <c r="D33" i="22" l="1"/>
  <c r="D32" i="22"/>
  <c r="D31" i="22"/>
  <c r="C17" i="22"/>
  <c r="D20" i="22"/>
  <c r="F22" i="23" l="1"/>
  <c r="F52" i="23" s="1"/>
  <c r="E11" i="24"/>
  <c r="E12" i="24"/>
  <c r="E5" i="24"/>
  <c r="E4" i="24"/>
  <c r="E21" i="22"/>
  <c r="D21" i="22"/>
  <c r="C21" i="22"/>
  <c r="D52" i="23"/>
  <c r="D77" i="23" s="1"/>
  <c r="D78" i="23" s="1"/>
  <c r="E52" i="23"/>
  <c r="C36" i="22"/>
  <c r="D36" i="22"/>
  <c r="F21" i="22" l="1"/>
  <c r="C4" i="24" s="1"/>
  <c r="F36" i="22"/>
  <c r="C5" i="24" s="1"/>
  <c r="D54" i="23"/>
  <c r="D73" i="23" s="1"/>
  <c r="D74" i="23" s="1"/>
  <c r="D57" i="23"/>
  <c r="D58" i="23" l="1"/>
  <c r="D59" i="23"/>
  <c r="D60" i="23" s="1"/>
  <c r="C8" i="24" s="1"/>
  <c r="C12" i="24" l="1"/>
  <c r="C1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Oddershede</author>
  </authors>
  <commentList>
    <comment ref="F22" authorId="0" shapeId="0" xr:uid="{00000000-0006-0000-0100-000001000000}">
      <text>
        <r>
          <rPr>
            <b/>
            <sz val="9"/>
            <color indexed="81"/>
            <rFont val="Tahoma"/>
            <family val="2"/>
          </rPr>
          <t>LM:</t>
        </r>
        <r>
          <rPr>
            <sz val="9"/>
            <color indexed="81"/>
            <rFont val="Tahoma"/>
            <family val="2"/>
          </rPr>
          <t xml:space="preserve">
Udfyldes automatisk med beløb indtastet under konto 118010 og med modsat fortegn.</t>
        </r>
      </text>
    </comment>
    <comment ref="D54" authorId="0" shapeId="0" xr:uid="{00000000-0006-0000-0100-000002000000}">
      <text>
        <r>
          <rPr>
            <b/>
            <sz val="9"/>
            <color indexed="81"/>
            <rFont val="Tahoma"/>
            <family val="2"/>
          </rPr>
          <t>LM:</t>
        </r>
        <r>
          <rPr>
            <sz val="9"/>
            <color indexed="81"/>
            <rFont val="Tahoma"/>
            <family val="2"/>
          </rPr>
          <t xml:space="preserve">
Afstemmes med 'Saldooversigt, art' med kontointerval fra 110000 til 119990.</t>
        </r>
      </text>
    </comment>
  </commentList>
</comments>
</file>

<file path=xl/sharedStrings.xml><?xml version="1.0" encoding="utf-8"?>
<sst xmlns="http://schemas.openxmlformats.org/spreadsheetml/2006/main" count="171" uniqueCount="156">
  <si>
    <t>Indtægter i % af udgifter</t>
  </si>
  <si>
    <t>Formål 3, kirkelige aktiviteter</t>
  </si>
  <si>
    <t>Formål 5, præstebolig og forpagtnings indtægter</t>
  </si>
  <si>
    <t>Formål 6, administration og fællesudgifter</t>
  </si>
  <si>
    <t>I alt</t>
  </si>
  <si>
    <t>Skøn efter § 38, stk. 2</t>
  </si>
  <si>
    <t xml:space="preserve">I alt </t>
  </si>
  <si>
    <t>Art</t>
  </si>
  <si>
    <t>Hjemfald af gravstedskapital</t>
  </si>
  <si>
    <t>Gravkastning</t>
  </si>
  <si>
    <t>Indtægter ifølge årsregnskab***</t>
  </si>
  <si>
    <t>årsregnskab****</t>
  </si>
  <si>
    <t>f.eks. salg af en brugt maskine, kørt som udgiftsreducerende post)</t>
  </si>
  <si>
    <t>(en evt. difference kan skyldes momspligtig omsætning på andre konti end 11xxxx</t>
  </si>
  <si>
    <t>Difference</t>
  </si>
  <si>
    <t>Beregnet moms ud fra indtastede beløb i skema ovenfor:</t>
  </si>
  <si>
    <t>Saldo, indberettet udgående moms til skat - indtast --&gt;</t>
  </si>
  <si>
    <t>Indtastet omsætning i alt, jf. D54</t>
  </si>
  <si>
    <r>
      <t>Saldooversigt pr. 31/12 for art 110000-119999</t>
    </r>
    <r>
      <rPr>
        <b/>
        <sz val="11"/>
        <color indexed="8"/>
        <rFont val="Cambria"/>
        <family val="1"/>
      </rPr>
      <t xml:space="preserve"> - indtast  --&gt;</t>
    </r>
  </si>
  <si>
    <t>Beløb</t>
  </si>
  <si>
    <t>Afstemning mellem regnskabstal og indtastede tal i skema ovenfor:</t>
  </si>
  <si>
    <t>Nedenstående afsnit er frivilligt at udfylde og til intern brug for afstemning af indtastninger og indberetninger</t>
  </si>
  <si>
    <t>HUSK: Der kan både være momsfrie og momspligtige poster på samme art.</t>
  </si>
  <si>
    <t xml:space="preserve">** Denne kolonne benyttes IKKE i beregningen af den omsætningsbestemte fradragsprocent på baggrund af omsætning. Den er således medtaget for at skabe overblik over de forskellige omsætningstyper og skabe sammenhæng til Bilag 1 i vejledningen. </t>
  </si>
  <si>
    <t>* Hvis menighedsrådet har omsætning i denne kolonne, skal menighedsrådet være opmærksom på, at der kan være tale om krav om betaling af lønsumsafgift. Der henvises til vejledningens afsnit 6 - Lønsumsafgift.</t>
  </si>
  <si>
    <t>Den oprundede omsætningsbestemte fradragsprocent indgår sammen med den aktivitetsbestemte fradragsprocent (Model C) i beregningen af den samlede fradragsprocent.</t>
  </si>
  <si>
    <t>Oprundet omsætningsbestemt fradragsprocent</t>
  </si>
  <si>
    <t>Oprunding - hjælpetal</t>
  </si>
  <si>
    <t>Beregnet omsætningsbestemt fradragsprocent</t>
  </si>
  <si>
    <t>Beregnet - hjælpetal</t>
  </si>
  <si>
    <t>På baggrund af omsætningen indenfor momslovens anvendelsesområde beregnes den omsætningsbestemte fradragsprocent:</t>
  </si>
  <si>
    <t>Omsætning i alt</t>
  </si>
  <si>
    <t>Omsætning i alt, fordelt på momstyper</t>
  </si>
  <si>
    <t>Momsreguleringskonto (hvis poster fra sidste år eller i løbet af året)</t>
  </si>
  <si>
    <t>Biregnskaber - indtægter</t>
  </si>
  <si>
    <t>F.eks. salg af effekter fra skov, lejeindtægter m.v.</t>
  </si>
  <si>
    <t>XXXXXX</t>
  </si>
  <si>
    <t>F.eks. Øvrige ydelser i forbindelse med beravelseshandling</t>
  </si>
  <si>
    <t>Indtægter på artskonti kan specificeres her (bemærk at du selv vælger momspligt eller momsfri):</t>
  </si>
  <si>
    <t>Diverse indtægter</t>
  </si>
  <si>
    <t>Betaling for adgang til kirke, tårn, rundvisninger m.v.</t>
  </si>
  <si>
    <t>Entre til koncerter, foredrag m.v.</t>
  </si>
  <si>
    <t>**</t>
  </si>
  <si>
    <t>Salg af varme</t>
  </si>
  <si>
    <t>Salg af varer og tjenesteydelser</t>
  </si>
  <si>
    <t>Kirkeblad, salg, annoncer</t>
  </si>
  <si>
    <t>Indtægtsdækket virksomhed…</t>
  </si>
  <si>
    <t>*</t>
  </si>
  <si>
    <t>Salg ved arrangementer</t>
  </si>
  <si>
    <t>Kirkepyntning, salg af lys og blomster</t>
  </si>
  <si>
    <t>Kremering</t>
  </si>
  <si>
    <t>Salg planter, vedligehold, renhold m.v.</t>
  </si>
  <si>
    <t>Køb/fornyelse af gravsted</t>
  </si>
  <si>
    <t>Nyanlæg/omlægning af gravsteder</t>
  </si>
  <si>
    <t>Hensættelsen af gravstedskapitaler (bør være modpost til 118010)</t>
  </si>
  <si>
    <t>Indtægt gravstedskapitaler</t>
  </si>
  <si>
    <t>Udleje kirke, sognegård, menighedslokaler</t>
  </si>
  <si>
    <t xml:space="preserve">F.eks. Jagt- og fiskeret </t>
  </si>
  <si>
    <t>Avlsgård</t>
  </si>
  <si>
    <t>Forpagtningsindtægter og EU-støtte (landbrug) [hvis momsregist.]</t>
  </si>
  <si>
    <t>***</t>
  </si>
  <si>
    <t>Forpagtningsindtægter og EU-støtte (landbrug) [ikke momsregist.]</t>
  </si>
  <si>
    <t>Udleje, arealer</t>
  </si>
  <si>
    <t>Bygninger, betaling af forbrugsafgifter</t>
  </si>
  <si>
    <t>Boligbidrag, husleje-, lejeindtægter</t>
  </si>
  <si>
    <t>omsætning*</t>
  </si>
  <si>
    <t>omsætning</t>
  </si>
  <si>
    <t xml:space="preserve">Indtægter - kr. </t>
  </si>
  <si>
    <t xml:space="preserve">Momsfri </t>
  </si>
  <si>
    <t>Momspligtig</t>
  </si>
  <si>
    <t>Omsætning udenfor momslovens anvendelses-område**</t>
  </si>
  <si>
    <t>Indenfor momslovens anvendelseområde</t>
  </si>
  <si>
    <t>Nedenstående opremsning af artskonti er alene vejlende og afspejler opsætning ifølge KMs artskontoplan. Vær opmærksom på at tage hensyn til den logik, som I lokalt konterer og bogfører efter.</t>
  </si>
  <si>
    <t>Opgørelsen er vejledende</t>
  </si>
  <si>
    <t>Opgørelsen beregnes på baggrund af omsætningen (indtægterne)</t>
  </si>
  <si>
    <t>Alle bør udfylde dette ark!</t>
  </si>
  <si>
    <t>Metode B</t>
  </si>
  <si>
    <t>Opgørelse af den omsætningsbestemte momsrefusionsprocent</t>
  </si>
  <si>
    <t>Formål 2, kirkebygning og sognegård</t>
  </si>
  <si>
    <t>Fradrags-procent</t>
  </si>
  <si>
    <t>Samlet oversigt over beregnet momsfradragsprocent</t>
  </si>
  <si>
    <t>Kirkegården</t>
  </si>
  <si>
    <t>Formål 4, kirkegård</t>
  </si>
  <si>
    <t>Fradragsprocent på baggrund af omsætning</t>
  </si>
  <si>
    <t>Omsætningsbestemte fradragsprocent efter §38, stk. 1 (metode B)</t>
  </si>
  <si>
    <t>Indtægtsbaseret skøn efter § 38, stk 2 (metode A)</t>
  </si>
  <si>
    <t>Skøn baseret på metode A og metode B (metode C)</t>
  </si>
  <si>
    <t>Regnearket og eventuelle notater gemmes herefter sammen med regnskabsmaterialet, så det kan fremvises på forespørgsel fra SKAT eller revisor. Når der er foretaget genberegning og reguleringen bogføres ved årsregnskabets afslutning, bør beregningen vedlægges som dokumentation for bilaget.</t>
  </si>
  <si>
    <t>Metode B:</t>
  </si>
  <si>
    <t>- Fanen indeholder denne introduktion. Der skal ikke udfyldes noget på denne fane.</t>
  </si>
  <si>
    <t>Intro:</t>
  </si>
  <si>
    <t>Regnearket indeholde 4 faner, som nedenfor beskrives kort.</t>
  </si>
  <si>
    <t>De grå celler er celler, som er forudfyldte, og som menighedsrådet ikke bør taste i</t>
  </si>
  <si>
    <t>De gule celler skal udfyldes af menighedsrådet</t>
  </si>
  <si>
    <r>
      <t xml:space="preserve">Det er uanset indholdet i dette regneark menighedsrådenes ansvar, at momsloven er overholdt. Det betyder bl.a., at menighedsrådene selv skal forholde sig til, om den i regnearket opstillede model er en egnet metode til opgørelse af  forholdet mellem de momsfrie og momspligtige ydelser, og dermed opgørelsen af menighedsrådets momsfradragsprocent. </t>
    </r>
    <r>
      <rPr>
        <b/>
        <sz val="11"/>
        <color indexed="8"/>
        <rFont val="Cambria"/>
        <family val="1"/>
      </rPr>
      <t>Menighedsrådene er således også selv ansvarlige for at foretage et "realitetscheck" af resultatet af beregningen, så det sikres, at fradragsprocenten også afspejler den reelle aktivitet. Regnearket skal således opfattes som vejledende.</t>
    </r>
  </si>
  <si>
    <t>Introduktion til hjælpeark til beregning af delvis momsfradragsprocent</t>
  </si>
  <si>
    <t>Se fanen 'Intro' for nærmere vejledning.</t>
  </si>
  <si>
    <t xml:space="preserve">Udgifter ifølge </t>
  </si>
  <si>
    <t xml:space="preserve">Indtægtsbaseret metode på kirkegården og overordnede fællesudgifter </t>
  </si>
  <si>
    <t>Det er dog samtidig vores vurdering, at metoden afspejler principperne i Landsskatterettens kendelse. Derfor anser vi det for temmelig usandsynligt, at SKAT vil anfægte det momsfradag, som man når frem til ved at anvende denne metode - også selvom menighedsrådet og/eller SKAT måtte mene, at metoden ikke giver et retvisende billede hos det konkrete menighedsråd.</t>
  </si>
  <si>
    <t>Menighedsrådet</t>
  </si>
  <si>
    <t>Dette regneark er udarbejdet med udgangspunkt i en afgørelse fra Landsskatteretten fra december 2017. Afgørelsen kan findes på Afgørelsesdatabasen for Landsskatteretten og Skatterådet. Se http://www.afgoerelsesdatabasen.dk - Søg efter journal nr. 13-0187000</t>
  </si>
  <si>
    <r>
      <rPr>
        <b/>
        <sz val="11"/>
        <color indexed="8"/>
        <rFont val="Cambria"/>
        <family val="1"/>
      </rPr>
      <t>Bemærk</t>
    </r>
    <r>
      <rPr>
        <sz val="11"/>
        <color indexed="8"/>
        <rFont val="Cambria"/>
        <family val="2"/>
      </rPr>
      <t>, at det er vigtigt, at regnskabet afsluttes inden tallene trækkes, men dog før selve reguleringen af momsfradraget.</t>
    </r>
  </si>
  <si>
    <t>Når der træffes beslutninger ved udfyldelse af regnearket bør disse dokumenteres, ved fx at skrive ned hvorfor og hvordan man er nået frem til den pågældende beslutning.</t>
  </si>
  <si>
    <t xml:space="preserve">På denne fane opdeles menighedsrådets omsætning i henholdsvis momspligtige og momsfrie indtægter indenfor momslovens anvendelsesområde, og i momsfri omsætning udenfor momslovens anvendelsesområde. Resultatet indgår i beregningen af metode C momsfradragsprocenterne. </t>
  </si>
  <si>
    <t>Opsamling - Metode C:</t>
  </si>
  <si>
    <t xml:space="preserve">- Indeholder en opsamling af den i regnearket beregnede momsfradragsprocent. Fanen henter tallene fra de øvrige faner (metode A og metode B). Der skal ikke udfyldes noget på denne fane. </t>
  </si>
  <si>
    <t xml:space="preserve">Heraf direkte udgifter </t>
  </si>
  <si>
    <t>Momsfradrag for overordnede fællesomkostninger (indtast af årsregnskab, side 1)</t>
  </si>
  <si>
    <t>Forslag til skønsprocenter efter momslovens § 38, stk. 2 pga. af Landskatterettens afgørelse 13-0187000</t>
  </si>
  <si>
    <t>Skøn - Metode A</t>
  </si>
  <si>
    <t>Formål 7, finansielle poster</t>
  </si>
  <si>
    <r>
      <rPr>
        <b/>
        <sz val="10"/>
        <rFont val="Cambria"/>
        <family val="1"/>
      </rPr>
      <t xml:space="preserve">*** </t>
    </r>
    <r>
      <rPr>
        <sz val="10"/>
        <rFont val="Cambria"/>
        <family val="1"/>
      </rPr>
      <t>Angives uden fortegn</t>
    </r>
  </si>
  <si>
    <r>
      <rPr>
        <b/>
        <sz val="10"/>
        <rFont val="Cambria"/>
        <family val="1"/>
      </rPr>
      <t>****</t>
    </r>
    <r>
      <rPr>
        <sz val="10"/>
        <rFont val="Cambria"/>
        <family val="1"/>
      </rPr>
      <t xml:space="preserve"> Angives med negativt fortegn</t>
    </r>
  </si>
  <si>
    <t>Fællesomkostninger, kirkegårdsdrift</t>
  </si>
  <si>
    <t>Fradrags-procent*</t>
  </si>
  <si>
    <t>Overordnede fællesomkostninger for hele menighedsrådet**</t>
  </si>
  <si>
    <t>** Overordnede fællesomkostninger for hele menighedsrådet</t>
  </si>
  <si>
    <t>Denne fradragsprocent anvendes på udgifter knyttet til hele kirken og som anses som en fællesudgift for både momspligtige og momsfrie aktiviteter.</t>
  </si>
  <si>
    <t>Udgifter ifølge årsregnskab****         (summen af løn- og driftsudgifter)</t>
  </si>
  <si>
    <r>
      <t xml:space="preserve">Indtægter i % af udgifter </t>
    </r>
    <r>
      <rPr>
        <sz val="10"/>
        <rFont val="Cambria"/>
        <family val="1"/>
      </rPr>
      <t>Skøn efter § 38, stk. 2</t>
    </r>
  </si>
  <si>
    <t>Disse udgifter skal trækkes ud af beregningen da udgifter til netop kirkegårdsdiget opfattes som en overordnet fællesomkostning vedr. kirken og ikke kirkegården specifikt. Disse udgifter skal således knyttes en anden momskode end fællesomkostninger  på kirkegården.</t>
  </si>
  <si>
    <t>Hvis der svares ja til ovenstående spørgsmål, benyttes metode C til opgørelse af momsrefusionsprocenten</t>
  </si>
  <si>
    <t>FÆLLESOMKOSTNINGER PÅ KIRKEGÅRDEN</t>
  </si>
  <si>
    <t>DET ER DENNE PROCENT, DER SKAL ANVENDES TIL REGULERING</t>
  </si>
  <si>
    <t/>
  </si>
  <si>
    <t xml:space="preserve">OVERORDNEDE FÆLLESOMKOSTNINGER </t>
  </si>
  <si>
    <t>Kirkegården, Formål 40</t>
  </si>
  <si>
    <t>Formål 40, Kirkegården (ekskl. formål 41-43)</t>
  </si>
  <si>
    <t>Indtægter, formål 40</t>
  </si>
  <si>
    <t>Udgifter, løn, formål 40</t>
  </si>
  <si>
    <t>Udgifter, øvrig drift, formål 40</t>
  </si>
  <si>
    <t>vedr. kirkgårdsdige*</t>
  </si>
  <si>
    <t>*) Udgifter til kirkegårdsdige</t>
  </si>
  <si>
    <t xml:space="preserve">**) Der medtages kun indtægter og udgifter under formål 40 Kirkegård. De øvrige formål under hovedformål 4 kirkegården, formål 41-43 medtages ikke. </t>
  </si>
  <si>
    <t>*Hvis der er både momsfrie og momspligtige aktiviter indenfor momslovens anvendelsesområde, skal fradragsprocent fra denne metode C anvendes. Kontakt eventuelt provstirevisor eller Landsforeningen af Menighedsråd, hvis du er i tvivl om hvorvidt du skal anvende metode C.</t>
  </si>
  <si>
    <t xml:space="preserve">I dette skema fremgår kirkegårdsdige som et konkret eksempel. </t>
  </si>
  <si>
    <t>Afgørelsen tager udgangspunkt i Kirkegårdens samlede økonomi i beregningen af den aktivitetsbestemte fradragsprocent. Regnearket er et hjælpeark til menighedsrådene, baseret på denne afgørelse, og til brug for beregning af momsfradragsprocenten for kirkegårdens fællesomkostninger.</t>
  </si>
  <si>
    <r>
      <t xml:space="preserve">Siden er opdelt i to beregninger. Den øverste boks benyttes til beregning af den aktivitetsbestemte fradragsprocent på kirkegården - efter metode A - baseret på Landsskatterettens afgørelse i december 2017. I dette ark indtastes de forskellige indtægter og udgifter som fx findes på kirkegården. Tallene findes på på formålsniveau på regnskabsskemaets hovedside/resultatopgørelse eller under de formål. Se fx nedenfor.  
</t>
    </r>
    <r>
      <rPr>
        <b/>
        <sz val="11"/>
        <color indexed="8"/>
        <rFont val="Cambria"/>
        <family val="1"/>
      </rPr>
      <t/>
    </r>
  </si>
  <si>
    <t>Den anden boks vedrører momsfradrag på overordnede fællesomkostninger for hele menighedsrådet. Det er bl.a. udgifter til kirkegårdsdiget der normalt bogføres under formål 4 eller som anlægsudgift. Det er desuden menighedsrådet der vurderer om om det dækker flere aktivitetsområder.  Har menighedsrådet ikke har sådanne udgifter, behøver skemaet ikke blive udfyldt.</t>
  </si>
  <si>
    <r>
      <rPr>
        <b/>
        <sz val="11"/>
        <color indexed="8"/>
        <rFont val="Cambria"/>
        <family val="1"/>
      </rPr>
      <t xml:space="preserve"> Bemærk</t>
    </r>
    <r>
      <rPr>
        <sz val="11"/>
        <color indexed="8"/>
        <rFont val="Cambria"/>
        <family val="1"/>
      </rPr>
      <t xml:space="preserve">, at beregningen af skøn i dette skema vedrører kirkegården og de overordnede fællesomkostninger. Hvis der ønskes et skøn for fx kirken eller sognegården, så kan samme tilgang til skøn ikke anvendes. </t>
    </r>
  </si>
  <si>
    <r>
      <t xml:space="preserve">Bemærk, </t>
    </r>
    <r>
      <rPr>
        <sz val="11"/>
        <color indexed="8"/>
        <rFont val="Cambria"/>
        <family val="1"/>
      </rPr>
      <t xml:space="preserve">at beregningen af fradraprocent for fællesomkostninger på kirkegården kun skal indeholde regnskabstal fra formål 40. Øvrige formål under 4, 41-43, indgår ikke her. </t>
    </r>
  </si>
  <si>
    <t>A conto fradragsprocent for den kommende regnskabsår</t>
  </si>
  <si>
    <t>Menighedsrådene kan med fordel anvendes den regnskabsmæssige fradragsprocent som</t>
  </si>
  <si>
    <t>a conto fradragsprocent for den kommende regnskabsår. Dette under hensyntagen til evt. store udsving i forventede indtægter.</t>
  </si>
  <si>
    <t>Er der indenfor momsaktivitetsområdet momsfri og momspligtig omsætning indenfor momslovens anvendelsesområde? Skriv ja eller nej.</t>
  </si>
  <si>
    <t>Har du brug for hjælp til besvarelsen, KLIK HER!</t>
  </si>
  <si>
    <t>den endelige momsfradragsprocenten skal beregnes ud fra.</t>
  </si>
  <si>
    <t xml:space="preserve">Nedenstående beslutningsdiagram kan anvendes til at afklare hvilken metode, A eller C, </t>
  </si>
  <si>
    <t>GUIDE - Valg af metode til beregning af fradragsprocent for kirkegården</t>
  </si>
  <si>
    <t>Yderligere oplysninger kan findes i Kirkeministeriets momsvejledning, der er tilgængelig på Den Digitale Arbejdsplads,</t>
  </si>
  <si>
    <t>eller kontakt provstirevisor eller Landsforeningen af menighedsråd.</t>
  </si>
  <si>
    <t xml:space="preserve">Er der til fællesomkostninger på kirkegården knyttet momsfri og momspligtig omsætning indenfor momslovens anvendelsesområde? Skriv ja eller nej. </t>
  </si>
  <si>
    <t>Ja</t>
  </si>
  <si>
    <t>I denne kolonne anføres udgifter bogført under formål 40 men som ikke betragtes som fællesomkostninger på kirkegården. Det er f.eks. direkte udgifter i forbindelse med løbende vedligeholdelse og reparationer af kirkegårdsdiget, låger og porter i forbindelse hermed.</t>
  </si>
  <si>
    <t>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</si>
</sst>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_ * #,##0.00_ ;_ * \-#,##0.00_ ;_ * &quot;-&quot;??_ ;_ @_ "/>
    <numFmt numFmtId="166" formatCode="_(* #,##0.00_);_(* \(#,##0.00\);_(* &quot;-&quot;??_);_(@_)"/>
    <numFmt numFmtId="167" formatCode="_ * #,##0_ ;_ * \-#,##0_ ;_ * &quot;-&quot;??_ ;_ @_ "/>
  </numFmts>
  <fonts count="33" x14ac:knownFonts="1">
    <font>
      <sz val="10"/>
      <name val="Arial"/>
    </font>
    <font>
      <sz val="11"/>
      <color indexed="8"/>
      <name val="Calibri"/>
      <family val="2"/>
    </font>
    <font>
      <sz val="10"/>
      <name val="Arial"/>
      <family val="2"/>
    </font>
    <font>
      <sz val="10"/>
      <name val="Arial"/>
      <family val="2"/>
    </font>
    <font>
      <b/>
      <sz val="11"/>
      <color indexed="8"/>
      <name val="Cambria"/>
      <family val="1"/>
    </font>
    <font>
      <b/>
      <sz val="9"/>
      <color indexed="81"/>
      <name val="Tahoma"/>
      <family val="2"/>
    </font>
    <font>
      <sz val="9"/>
      <color indexed="81"/>
      <name val="Tahoma"/>
      <family val="2"/>
    </font>
    <font>
      <sz val="11"/>
      <color indexed="8"/>
      <name val="Cambria"/>
      <family val="2"/>
    </font>
    <font>
      <sz val="10"/>
      <name val="Cambria"/>
      <family val="1"/>
    </font>
    <font>
      <b/>
      <sz val="10"/>
      <name val="Cambria"/>
      <family val="1"/>
    </font>
    <font>
      <sz val="11"/>
      <color indexed="8"/>
      <name val="Cambria"/>
      <family val="1"/>
    </font>
    <font>
      <b/>
      <sz val="11"/>
      <name val="Calibri Light"/>
      <family val="2"/>
    </font>
    <font>
      <b/>
      <sz val="10"/>
      <name val="Arial"/>
      <family val="2"/>
    </font>
    <font>
      <b/>
      <sz val="14"/>
      <name val="Arial"/>
      <family val="2"/>
    </font>
    <font>
      <sz val="11"/>
      <color theme="1"/>
      <name val="Calibri"/>
      <family val="2"/>
      <scheme val="minor"/>
    </font>
    <font>
      <sz val="11"/>
      <color theme="1"/>
      <name val="Cambria"/>
      <family val="2"/>
    </font>
    <font>
      <u/>
      <sz val="10"/>
      <color theme="10"/>
      <name val="Arial"/>
      <family val="2"/>
    </font>
    <font>
      <sz val="10"/>
      <name val="Cambria"/>
      <family val="1"/>
      <scheme val="major"/>
    </font>
    <font>
      <sz val="11"/>
      <name val="Cambria"/>
      <family val="1"/>
      <scheme val="major"/>
    </font>
    <font>
      <sz val="11"/>
      <color theme="1"/>
      <name val="Cambria"/>
      <family val="1"/>
      <scheme val="major"/>
    </font>
    <font>
      <b/>
      <sz val="11"/>
      <color theme="1"/>
      <name val="Cambria"/>
      <family val="1"/>
      <scheme val="major"/>
    </font>
    <font>
      <sz val="10"/>
      <color theme="1"/>
      <name val="Cambria"/>
      <family val="1"/>
      <scheme val="major"/>
    </font>
    <font>
      <b/>
      <sz val="11"/>
      <name val="Cambria"/>
      <family val="1"/>
      <scheme val="major"/>
    </font>
    <font>
      <sz val="11"/>
      <color theme="0"/>
      <name val="Cambria"/>
      <family val="1"/>
      <scheme val="major"/>
    </font>
    <font>
      <b/>
      <sz val="12"/>
      <color rgb="FFFF0000"/>
      <name val="Cambria"/>
      <family val="1"/>
      <scheme val="major"/>
    </font>
    <font>
      <b/>
      <sz val="14"/>
      <name val="Cambria"/>
      <family val="1"/>
      <scheme val="major"/>
    </font>
    <font>
      <b/>
      <sz val="10"/>
      <name val="Cambria"/>
      <family val="1"/>
      <scheme val="major"/>
    </font>
    <font>
      <b/>
      <sz val="11"/>
      <color theme="1"/>
      <name val="Cambria"/>
      <family val="1"/>
    </font>
    <font>
      <i/>
      <sz val="11"/>
      <color theme="1"/>
      <name val="Cambria"/>
      <family val="1"/>
    </font>
    <font>
      <sz val="11"/>
      <color theme="1"/>
      <name val="Cambria"/>
      <family val="1"/>
    </font>
    <font>
      <sz val="10"/>
      <color theme="1"/>
      <name val="Cambria"/>
      <family val="1"/>
    </font>
    <font>
      <i/>
      <sz val="11"/>
      <color theme="1"/>
      <name val="Cambria"/>
      <family val="1"/>
      <scheme val="major"/>
    </font>
    <font>
      <b/>
      <sz val="11"/>
      <color theme="0"/>
      <name val="Cambria"/>
      <family val="1"/>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FF66"/>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6" fontId="15" fillId="0" borderId="0" applyFont="0" applyFill="0" applyBorder="0" applyAlignment="0" applyProtection="0"/>
    <xf numFmtId="165" fontId="3"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0" fontId="16" fillId="0" borderId="0" applyNumberFormat="0" applyFill="0" applyBorder="0" applyAlignment="0" applyProtection="0"/>
    <xf numFmtId="0" fontId="14" fillId="0" borderId="0"/>
    <xf numFmtId="0" fontId="2" fillId="0" borderId="0"/>
    <xf numFmtId="0" fontId="15" fillId="0" borderId="0"/>
    <xf numFmtId="0" fontId="14" fillId="0" borderId="0"/>
    <xf numFmtId="9" fontId="1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cellStyleXfs>
  <cellXfs count="161">
    <xf numFmtId="0" fontId="0" fillId="0" borderId="0" xfId="0"/>
    <xf numFmtId="0" fontId="17" fillId="0" borderId="0" xfId="0" applyFont="1"/>
    <xf numFmtId="0" fontId="18" fillId="0" borderId="0" xfId="0" applyFont="1"/>
    <xf numFmtId="0" fontId="19" fillId="0" borderId="0" xfId="8" applyFont="1"/>
    <xf numFmtId="0" fontId="19" fillId="0" borderId="0" xfId="8" applyFont="1" applyAlignment="1">
      <alignment wrapText="1"/>
    </xf>
    <xf numFmtId="4" fontId="19" fillId="0" borderId="0" xfId="8" applyNumberFormat="1" applyFont="1" applyBorder="1"/>
    <xf numFmtId="0" fontId="19" fillId="0" borderId="0" xfId="8" applyFont="1" applyBorder="1"/>
    <xf numFmtId="4" fontId="19" fillId="0" borderId="1" xfId="8" applyNumberFormat="1" applyFont="1" applyBorder="1"/>
    <xf numFmtId="0" fontId="19" fillId="0" borderId="1" xfId="8" applyFont="1" applyBorder="1"/>
    <xf numFmtId="4" fontId="19" fillId="0" borderId="0" xfId="8" applyNumberFormat="1" applyFont="1"/>
    <xf numFmtId="0" fontId="20" fillId="0" borderId="0" xfId="8" applyFont="1"/>
    <xf numFmtId="0" fontId="19" fillId="0" borderId="0" xfId="8" applyFont="1" applyAlignment="1">
      <alignment horizontal="right"/>
    </xf>
    <xf numFmtId="0" fontId="20" fillId="0" borderId="0" xfId="8" applyFont="1" applyBorder="1" applyAlignment="1" applyProtection="1">
      <alignment horizontal="center"/>
    </xf>
    <xf numFmtId="0" fontId="19" fillId="0" borderId="0" xfId="8" applyFont="1" applyProtection="1"/>
    <xf numFmtId="0" fontId="21" fillId="0" borderId="0" xfId="8" applyFont="1" applyAlignment="1">
      <alignment wrapText="1"/>
    </xf>
    <xf numFmtId="0" fontId="21" fillId="0" borderId="0" xfId="8" applyFont="1" applyAlignment="1" applyProtection="1">
      <alignment wrapText="1"/>
    </xf>
    <xf numFmtId="9" fontId="22" fillId="3" borderId="0" xfId="10" applyFont="1" applyFill="1" applyProtection="1"/>
    <xf numFmtId="4" fontId="22" fillId="3" borderId="0" xfId="7" applyNumberFormat="1" applyFont="1" applyFill="1" applyAlignment="1" applyProtection="1">
      <alignment horizontal="left"/>
    </xf>
    <xf numFmtId="0" fontId="23" fillId="0" borderId="0" xfId="8" applyFont="1" applyProtection="1"/>
    <xf numFmtId="10" fontId="18" fillId="4" borderId="0" xfId="10" applyNumberFormat="1" applyFont="1" applyFill="1" applyProtection="1"/>
    <xf numFmtId="4" fontId="18" fillId="0" borderId="0" xfId="7" applyNumberFormat="1" applyFont="1" applyFill="1" applyAlignment="1" applyProtection="1">
      <alignment horizontal="left"/>
    </xf>
    <xf numFmtId="4" fontId="18" fillId="0" borderId="0" xfId="7" applyNumberFormat="1" applyFont="1" applyProtection="1"/>
    <xf numFmtId="4" fontId="22" fillId="0" borderId="0" xfId="7" applyNumberFormat="1" applyFont="1" applyBorder="1" applyProtection="1"/>
    <xf numFmtId="4" fontId="22" fillId="0" borderId="0" xfId="7" applyNumberFormat="1" applyFont="1" applyAlignment="1" applyProtection="1">
      <alignment horizontal="left"/>
    </xf>
    <xf numFmtId="4" fontId="19" fillId="0" borderId="0" xfId="8" applyNumberFormat="1" applyFont="1" applyProtection="1"/>
    <xf numFmtId="4" fontId="22" fillId="0" borderId="0" xfId="7" applyNumberFormat="1" applyFont="1" applyProtection="1"/>
    <xf numFmtId="0" fontId="20" fillId="0" borderId="0" xfId="8" applyFont="1" applyProtection="1"/>
    <xf numFmtId="4" fontId="18" fillId="2" borderId="2" xfId="7" applyNumberFormat="1" applyFont="1" applyFill="1" applyBorder="1" applyProtection="1">
      <protection locked="0"/>
    </xf>
    <xf numFmtId="49" fontId="18" fillId="5" borderId="2" xfId="7" applyNumberFormat="1" applyFont="1" applyFill="1" applyBorder="1" applyAlignment="1" applyProtection="1">
      <protection locked="0"/>
    </xf>
    <xf numFmtId="0" fontId="19" fillId="0" borderId="0" xfId="8" applyFont="1" applyFill="1" applyBorder="1" applyProtection="1"/>
    <xf numFmtId="0" fontId="19" fillId="0" borderId="0" xfId="8" applyFont="1" applyAlignment="1" applyProtection="1">
      <alignment horizontal="right"/>
    </xf>
    <xf numFmtId="4" fontId="18" fillId="0" borderId="0" xfId="7" applyNumberFormat="1" applyFont="1" applyProtection="1">
      <protection locked="0"/>
    </xf>
    <xf numFmtId="4" fontId="22" fillId="0" borderId="3" xfId="7" applyNumberFormat="1" applyFont="1" applyBorder="1" applyAlignment="1" applyProtection="1"/>
    <xf numFmtId="4" fontId="18" fillId="0" borderId="0" xfId="7" applyNumberFormat="1" applyFont="1" applyFill="1" applyAlignment="1" applyProtection="1"/>
    <xf numFmtId="4" fontId="18" fillId="0" borderId="0" xfId="7" applyNumberFormat="1" applyFont="1" applyAlignment="1" applyProtection="1">
      <alignment vertical="center" wrapText="1"/>
    </xf>
    <xf numFmtId="4" fontId="18" fillId="0" borderId="0" xfId="7" applyNumberFormat="1" applyFont="1" applyAlignment="1" applyProtection="1"/>
    <xf numFmtId="4" fontId="18" fillId="0" borderId="0" xfId="7" applyNumberFormat="1" applyFont="1" applyAlignment="1" applyProtection="1">
      <alignment wrapText="1"/>
    </xf>
    <xf numFmtId="0" fontId="19" fillId="0" borderId="0" xfId="8" applyFont="1" applyFill="1" applyProtection="1"/>
    <xf numFmtId="0" fontId="19" fillId="0" borderId="0" xfId="8" applyFont="1" applyFill="1"/>
    <xf numFmtId="4" fontId="18" fillId="0" borderId="0" xfId="7" applyNumberFormat="1" applyFont="1" applyFill="1" applyAlignment="1" applyProtection="1">
      <alignment wrapText="1"/>
    </xf>
    <xf numFmtId="0" fontId="19" fillId="0" borderId="0" xfId="8" applyFont="1" applyFill="1" applyAlignment="1" applyProtection="1">
      <alignment horizontal="right"/>
    </xf>
    <xf numFmtId="0" fontId="19" fillId="0" borderId="0" xfId="8" applyFont="1" applyAlignment="1"/>
    <xf numFmtId="0" fontId="19" fillId="0" borderId="0" xfId="8" applyFont="1" applyAlignment="1" applyProtection="1"/>
    <xf numFmtId="49" fontId="18" fillId="0" borderId="0" xfId="7" applyNumberFormat="1" applyFont="1" applyFill="1" applyBorder="1" applyAlignment="1" applyProtection="1">
      <protection locked="0"/>
    </xf>
    <xf numFmtId="4" fontId="22" fillId="0" borderId="0" xfId="7" applyNumberFormat="1" applyFont="1" applyAlignment="1" applyProtection="1">
      <alignment horizontal="center"/>
    </xf>
    <xf numFmtId="4" fontId="22" fillId="0" borderId="0" xfId="7" applyNumberFormat="1" applyFont="1" applyAlignment="1" applyProtection="1"/>
    <xf numFmtId="0" fontId="18" fillId="0" borderId="0" xfId="7" applyFont="1" applyProtection="1"/>
    <xf numFmtId="49" fontId="18" fillId="0" borderId="0" xfId="7" applyNumberFormat="1" applyFont="1" applyAlignment="1" applyProtection="1">
      <alignment horizontal="left"/>
    </xf>
    <xf numFmtId="0" fontId="17" fillId="0" borderId="0" xfId="7" applyFont="1" applyProtection="1"/>
    <xf numFmtId="49" fontId="24" fillId="0" borderId="0" xfId="7" applyNumberFormat="1" applyFont="1" applyAlignment="1" applyProtection="1">
      <alignment horizontal="left"/>
    </xf>
    <xf numFmtId="49" fontId="25" fillId="0" borderId="0" xfId="7" applyNumberFormat="1" applyFont="1" applyAlignment="1" applyProtection="1">
      <alignment horizontal="left"/>
    </xf>
    <xf numFmtId="0" fontId="15" fillId="0" borderId="0" xfId="8"/>
    <xf numFmtId="9" fontId="15" fillId="0" borderId="0" xfId="10" applyFont="1"/>
    <xf numFmtId="9" fontId="15" fillId="0" borderId="0" xfId="10" applyFont="1" applyBorder="1"/>
    <xf numFmtId="0" fontId="15" fillId="0" borderId="0" xfId="8" applyBorder="1"/>
    <xf numFmtId="49" fontId="25" fillId="0" borderId="0" xfId="7" applyNumberFormat="1" applyFont="1" applyAlignment="1" applyProtection="1">
      <alignment horizontal="left"/>
      <protection locked="0"/>
    </xf>
    <xf numFmtId="0" fontId="25" fillId="0" borderId="0" xfId="0" applyFont="1" applyAlignment="1"/>
    <xf numFmtId="0" fontId="26" fillId="0" borderId="0" xfId="0" applyFont="1" applyAlignment="1"/>
    <xf numFmtId="0" fontId="26" fillId="0" borderId="4" xfId="0" applyFont="1" applyBorder="1" applyAlignment="1">
      <alignment horizontal="center"/>
    </xf>
    <xf numFmtId="0" fontId="17" fillId="0" borderId="5" xfId="0" applyFont="1" applyBorder="1"/>
    <xf numFmtId="0" fontId="17" fillId="0" borderId="6" xfId="0" applyFont="1" applyBorder="1" applyAlignment="1">
      <alignment horizontal="center"/>
    </xf>
    <xf numFmtId="0" fontId="26" fillId="0" borderId="6" xfId="0" applyFont="1" applyBorder="1" applyAlignment="1">
      <alignment horizontal="center"/>
    </xf>
    <xf numFmtId="0" fontId="17" fillId="0" borderId="5" xfId="0" applyFont="1" applyBorder="1" applyAlignment="1">
      <alignment horizontal="center"/>
    </xf>
    <xf numFmtId="0" fontId="17" fillId="0" borderId="0" xfId="0" applyFont="1" applyFill="1" applyBorder="1" applyAlignment="1"/>
    <xf numFmtId="0" fontId="17" fillId="0" borderId="7" xfId="0" applyFont="1" applyBorder="1" applyAlignment="1">
      <alignment horizontal="center"/>
    </xf>
    <xf numFmtId="0" fontId="17" fillId="0" borderId="7" xfId="0" applyFont="1" applyBorder="1"/>
    <xf numFmtId="0" fontId="17" fillId="0" borderId="8" xfId="0" applyFont="1" applyBorder="1"/>
    <xf numFmtId="0" fontId="17" fillId="0" borderId="9" xfId="0" applyFont="1" applyBorder="1"/>
    <xf numFmtId="10" fontId="17" fillId="0" borderId="7" xfId="0" applyNumberFormat="1" applyFont="1" applyFill="1" applyBorder="1"/>
    <xf numFmtId="0" fontId="17" fillId="0" borderId="0" xfId="0" applyFont="1" applyAlignment="1">
      <alignment wrapText="1"/>
    </xf>
    <xf numFmtId="167" fontId="17" fillId="0" borderId="0" xfId="2" applyNumberFormat="1" applyFont="1" applyBorder="1" applyAlignment="1">
      <alignment horizontal="center"/>
    </xf>
    <xf numFmtId="167" fontId="17" fillId="0" borderId="4" xfId="2" applyNumberFormat="1" applyFont="1" applyBorder="1" applyAlignment="1">
      <alignment horizontal="center"/>
    </xf>
    <xf numFmtId="0" fontId="20" fillId="4" borderId="2" xfId="8" applyFont="1" applyFill="1" applyBorder="1" applyAlignment="1">
      <alignment horizontal="left" vertical="center"/>
    </xf>
    <xf numFmtId="0" fontId="20" fillId="4" borderId="2" xfId="8" applyFont="1" applyFill="1" applyBorder="1" applyAlignment="1">
      <alignment horizontal="center" vertical="center" wrapText="1"/>
    </xf>
    <xf numFmtId="0" fontId="19" fillId="4" borderId="2" xfId="8" applyFont="1" applyFill="1" applyBorder="1"/>
    <xf numFmtId="9" fontId="19" fillId="4" borderId="2" xfId="10" applyFont="1" applyFill="1" applyBorder="1"/>
    <xf numFmtId="9" fontId="19" fillId="0" borderId="0" xfId="10" applyFont="1"/>
    <xf numFmtId="0" fontId="18" fillId="4" borderId="2" xfId="0" applyFont="1" applyFill="1" applyBorder="1"/>
    <xf numFmtId="0" fontId="18" fillId="0" borderId="0" xfId="0" quotePrefix="1" applyFont="1" applyAlignment="1" applyProtection="1">
      <alignment wrapText="1"/>
    </xf>
    <xf numFmtId="0" fontId="18" fillId="0" borderId="0" xfId="0" applyFont="1" applyAlignment="1" applyProtection="1">
      <alignment wrapText="1"/>
    </xf>
    <xf numFmtId="0" fontId="15" fillId="0" borderId="0" xfId="8" applyAlignment="1">
      <alignment wrapText="1"/>
    </xf>
    <xf numFmtId="0" fontId="15" fillId="0" borderId="0" xfId="8" applyAlignment="1">
      <alignment horizontal="center" wrapText="1"/>
    </xf>
    <xf numFmtId="0" fontId="15" fillId="0" borderId="0" xfId="8" quotePrefix="1" applyAlignment="1">
      <alignment wrapText="1"/>
    </xf>
    <xf numFmtId="0" fontId="27" fillId="0" borderId="0" xfId="8" applyFont="1" applyAlignment="1">
      <alignment wrapText="1"/>
    </xf>
    <xf numFmtId="0" fontId="28" fillId="0" borderId="0" xfId="8" applyFont="1" applyAlignment="1">
      <alignment wrapText="1"/>
    </xf>
    <xf numFmtId="0" fontId="15" fillId="6" borderId="0" xfId="8" applyFill="1" applyAlignment="1">
      <alignment wrapText="1"/>
    </xf>
    <xf numFmtId="0" fontId="15" fillId="5" borderId="0" xfId="8" applyFill="1" applyAlignment="1">
      <alignment wrapText="1"/>
    </xf>
    <xf numFmtId="0" fontId="19" fillId="0" borderId="0" xfId="0" applyFont="1" applyAlignment="1" applyProtection="1">
      <alignment horizontal="left" vertical="top" wrapText="1"/>
    </xf>
    <xf numFmtId="0" fontId="19" fillId="0" borderId="0" xfId="0" applyFont="1" applyAlignment="1" applyProtection="1">
      <alignment horizontal="left" vertical="top"/>
    </xf>
    <xf numFmtId="0" fontId="27" fillId="0" borderId="0" xfId="8" quotePrefix="1" applyFont="1" applyAlignment="1">
      <alignment wrapText="1"/>
    </xf>
    <xf numFmtId="0" fontId="29" fillId="0" borderId="0" xfId="8" quotePrefix="1" applyFont="1" applyAlignment="1">
      <alignment wrapText="1"/>
    </xf>
    <xf numFmtId="0" fontId="29" fillId="0" borderId="0" xfId="8" applyFont="1" applyAlignment="1">
      <alignment wrapText="1"/>
    </xf>
    <xf numFmtId="4" fontId="18" fillId="6" borderId="2" xfId="7" applyNumberFormat="1" applyFont="1" applyFill="1" applyBorder="1" applyProtection="1">
      <protection locked="0"/>
    </xf>
    <xf numFmtId="4" fontId="18" fillId="5" borderId="2" xfId="7" applyNumberFormat="1" applyFont="1" applyFill="1" applyBorder="1" applyProtection="1">
      <protection locked="0"/>
    </xf>
    <xf numFmtId="4" fontId="18" fillId="5" borderId="2" xfId="7" applyNumberFormat="1" applyFont="1" applyFill="1" applyBorder="1" applyAlignment="1" applyProtection="1">
      <protection locked="0"/>
    </xf>
    <xf numFmtId="4" fontId="18" fillId="5" borderId="2" xfId="7" applyNumberFormat="1" applyFont="1" applyFill="1" applyBorder="1" applyAlignment="1" applyProtection="1">
      <alignment vertical="center"/>
      <protection locked="0"/>
    </xf>
    <xf numFmtId="4" fontId="18" fillId="6" borderId="2" xfId="7" applyNumberFormat="1" applyFont="1" applyFill="1" applyBorder="1" applyAlignment="1" applyProtection="1">
      <protection locked="0"/>
    </xf>
    <xf numFmtId="0" fontId="26" fillId="0" borderId="10" xfId="0" applyFont="1" applyBorder="1" applyAlignment="1">
      <alignment horizontal="center"/>
    </xf>
    <xf numFmtId="0" fontId="26" fillId="0" borderId="2" xfId="0" applyFont="1" applyBorder="1"/>
    <xf numFmtId="167" fontId="17" fillId="7" borderId="2" xfId="2" applyNumberFormat="1" applyFont="1" applyFill="1" applyBorder="1"/>
    <xf numFmtId="0" fontId="17" fillId="0" borderId="2" xfId="0" applyFont="1" applyBorder="1"/>
    <xf numFmtId="167" fontId="17" fillId="4" borderId="2" xfId="2" applyNumberFormat="1" applyFont="1" applyFill="1" applyBorder="1"/>
    <xf numFmtId="4" fontId="19" fillId="6" borderId="2" xfId="0" applyNumberFormat="1" applyFont="1" applyFill="1" applyBorder="1" applyProtection="1">
      <protection locked="0"/>
    </xf>
    <xf numFmtId="4" fontId="19" fillId="5" borderId="2" xfId="0" applyNumberFormat="1" applyFont="1" applyFill="1" applyBorder="1" applyProtection="1">
      <protection locked="0"/>
    </xf>
    <xf numFmtId="167" fontId="17" fillId="7" borderId="8" xfId="2" applyNumberFormat="1" applyFont="1" applyFill="1" applyBorder="1"/>
    <xf numFmtId="4" fontId="17" fillId="7" borderId="2" xfId="7" applyNumberFormat="1" applyFont="1" applyFill="1" applyBorder="1" applyProtection="1">
      <protection locked="0"/>
    </xf>
    <xf numFmtId="4" fontId="30" fillId="7" borderId="2" xfId="8" applyNumberFormat="1" applyFont="1" applyFill="1" applyBorder="1"/>
    <xf numFmtId="0" fontId="26" fillId="0" borderId="9" xfId="0" applyFont="1" applyBorder="1"/>
    <xf numFmtId="167" fontId="26" fillId="6" borderId="11" xfId="2" applyNumberFormat="1" applyFont="1" applyFill="1" applyBorder="1"/>
    <xf numFmtId="10" fontId="17" fillId="6" borderId="11" xfId="0" applyNumberFormat="1" applyFont="1" applyFill="1" applyBorder="1"/>
    <xf numFmtId="167" fontId="17" fillId="6" borderId="11" xfId="2" applyNumberFormat="1" applyFont="1" applyFill="1" applyBorder="1"/>
    <xf numFmtId="0" fontId="26" fillId="0" borderId="10" xfId="0" applyFont="1" applyBorder="1" applyAlignment="1">
      <alignment horizontal="center" wrapText="1"/>
    </xf>
    <xf numFmtId="167" fontId="17" fillId="7" borderId="6" xfId="2" applyNumberFormat="1" applyFont="1" applyFill="1" applyBorder="1"/>
    <xf numFmtId="0" fontId="26" fillId="0" borderId="12" xfId="0" applyFont="1" applyBorder="1" applyAlignment="1">
      <alignment horizontal="center" wrapText="1"/>
    </xf>
    <xf numFmtId="167" fontId="17" fillId="0" borderId="12" xfId="2" applyNumberFormat="1" applyFont="1" applyBorder="1"/>
    <xf numFmtId="0" fontId="17" fillId="0" borderId="0" xfId="0" applyFont="1" applyBorder="1"/>
    <xf numFmtId="167" fontId="17" fillId="0" borderId="0" xfId="2" applyNumberFormat="1" applyFont="1" applyBorder="1"/>
    <xf numFmtId="0" fontId="26" fillId="8" borderId="4" xfId="0" applyFont="1" applyFill="1" applyBorder="1"/>
    <xf numFmtId="0" fontId="26" fillId="8" borderId="2" xfId="0" applyFont="1" applyFill="1" applyBorder="1"/>
    <xf numFmtId="0" fontId="17" fillId="8" borderId="5" xfId="0" applyFont="1" applyFill="1" applyBorder="1"/>
    <xf numFmtId="0" fontId="26" fillId="0" borderId="4" xfId="0" applyFont="1" applyBorder="1" applyAlignment="1">
      <alignment horizontal="center" wrapText="1"/>
    </xf>
    <xf numFmtId="0" fontId="22" fillId="0" borderId="0" xfId="0" quotePrefix="1" applyFont="1" applyProtection="1"/>
    <xf numFmtId="0" fontId="27" fillId="0" borderId="0" xfId="8" applyFont="1"/>
    <xf numFmtId="0" fontId="19" fillId="6" borderId="2" xfId="0" applyFont="1" applyFill="1" applyBorder="1" applyAlignment="1" applyProtection="1">
      <alignment wrapText="1"/>
    </xf>
    <xf numFmtId="0" fontId="31" fillId="5" borderId="2" xfId="0" applyFont="1" applyFill="1" applyBorder="1" applyAlignment="1" applyProtection="1">
      <alignment horizontal="center" vertical="center"/>
      <protection locked="0"/>
    </xf>
    <xf numFmtId="0" fontId="17" fillId="0" borderId="10" xfId="0" applyFont="1" applyBorder="1"/>
    <xf numFmtId="0" fontId="20" fillId="0" borderId="13" xfId="0" applyFont="1" applyBorder="1" applyAlignment="1" applyProtection="1">
      <alignment horizontal="left" vertical="top"/>
    </xf>
    <xf numFmtId="0" fontId="19" fillId="0" borderId="13" xfId="0" applyFont="1" applyBorder="1" applyAlignment="1" applyProtection="1">
      <alignment horizontal="left" vertical="top" wrapText="1"/>
    </xf>
    <xf numFmtId="0" fontId="17" fillId="0" borderId="14" xfId="0" applyFont="1" applyBorder="1"/>
    <xf numFmtId="0" fontId="19" fillId="0" borderId="0" xfId="0" applyFont="1" applyBorder="1" applyAlignment="1" applyProtection="1">
      <alignment horizontal="left" vertical="top" wrapText="1"/>
    </xf>
    <xf numFmtId="0" fontId="17" fillId="0" borderId="15" xfId="0" applyFont="1" applyBorder="1"/>
    <xf numFmtId="0" fontId="31" fillId="0" borderId="0" xfId="0" applyFont="1" applyBorder="1" applyProtection="1"/>
    <xf numFmtId="0" fontId="19" fillId="0" borderId="0" xfId="0" applyFont="1" applyBorder="1" applyProtection="1"/>
    <xf numFmtId="0" fontId="17" fillId="0" borderId="0" xfId="0" applyFont="1" applyBorder="1" applyAlignment="1">
      <alignment horizontal="left" vertical="top" wrapText="1"/>
    </xf>
    <xf numFmtId="0" fontId="26" fillId="0" borderId="15" xfId="0" applyFont="1" applyBorder="1" applyAlignment="1"/>
    <xf numFmtId="0" fontId="26" fillId="0" borderId="8" xfId="0" applyFont="1" applyBorder="1"/>
    <xf numFmtId="0" fontId="17" fillId="0" borderId="6" xfId="0" applyFont="1" applyBorder="1"/>
    <xf numFmtId="0" fontId="17" fillId="0" borderId="3" xfId="0" applyFont="1" applyBorder="1"/>
    <xf numFmtId="167" fontId="17" fillId="0" borderId="3" xfId="2" applyNumberFormat="1" applyFont="1" applyBorder="1"/>
    <xf numFmtId="0" fontId="17" fillId="0" borderId="16" xfId="0" applyFont="1" applyBorder="1"/>
    <xf numFmtId="0" fontId="26" fillId="0" borderId="13" xfId="0" applyFont="1" applyBorder="1"/>
    <xf numFmtId="167" fontId="17" fillId="0" borderId="13" xfId="2" applyNumberFormat="1" applyFont="1" applyBorder="1"/>
    <xf numFmtId="0" fontId="17" fillId="0" borderId="13" xfId="0" applyFont="1" applyBorder="1"/>
    <xf numFmtId="0" fontId="15" fillId="0" borderId="0" xfId="8" quotePrefix="1"/>
    <xf numFmtId="0" fontId="32" fillId="0" borderId="0" xfId="0" applyFont="1"/>
    <xf numFmtId="0" fontId="16" fillId="0" borderId="0" xfId="5" applyBorder="1" applyProtection="1"/>
    <xf numFmtId="0" fontId="11" fillId="0" borderId="0" xfId="0" applyFont="1" applyAlignment="1">
      <alignment vertical="center"/>
    </xf>
    <xf numFmtId="0" fontId="2" fillId="0" borderId="0" xfId="0" applyFont="1"/>
    <xf numFmtId="0" fontId="12" fillId="0" borderId="0" xfId="0" applyFont="1"/>
    <xf numFmtId="0" fontId="13" fillId="0" borderId="0" xfId="0" applyFont="1"/>
    <xf numFmtId="4" fontId="19" fillId="9" borderId="0" xfId="1" applyNumberFormat="1" applyFont="1" applyFill="1"/>
    <xf numFmtId="0" fontId="20" fillId="0" borderId="12" xfId="8" applyFont="1" applyBorder="1" applyAlignment="1" applyProtection="1">
      <alignment horizontal="center"/>
    </xf>
    <xf numFmtId="0" fontId="20" fillId="0" borderId="1" xfId="8" applyFont="1" applyBorder="1" applyAlignment="1" applyProtection="1">
      <alignment horizontal="center"/>
    </xf>
    <xf numFmtId="0" fontId="20" fillId="0" borderId="17" xfId="8" applyFont="1" applyBorder="1" applyAlignment="1" applyProtection="1">
      <alignment horizontal="center"/>
    </xf>
    <xf numFmtId="4" fontId="18" fillId="0" borderId="0" xfId="7" applyNumberFormat="1" applyFont="1" applyAlignment="1" applyProtection="1">
      <alignment horizontal="left" vertical="top" wrapText="1"/>
    </xf>
    <xf numFmtId="0" fontId="31" fillId="0" borderId="2" xfId="8" applyFont="1" applyBorder="1" applyAlignment="1" applyProtection="1">
      <alignment horizontal="center" vertical="center" wrapText="1"/>
    </xf>
    <xf numFmtId="0" fontId="19" fillId="0" borderId="0" xfId="8" applyFont="1" applyBorder="1" applyAlignment="1" applyProtection="1">
      <alignment horizontal="center" vertical="center" wrapText="1"/>
    </xf>
    <xf numFmtId="4" fontId="22" fillId="0" borderId="0" xfId="7" applyNumberFormat="1" applyFont="1" applyAlignment="1" applyProtection="1">
      <alignment horizontal="center" wrapText="1"/>
    </xf>
    <xf numFmtId="4" fontId="22" fillId="0" borderId="0" xfId="7" applyNumberFormat="1" applyFont="1" applyAlignment="1" applyProtection="1">
      <alignment horizontal="left" vertical="center" wrapText="1"/>
    </xf>
    <xf numFmtId="4" fontId="22" fillId="0" borderId="0" xfId="7" applyNumberFormat="1" applyFont="1" applyAlignment="1" applyProtection="1">
      <alignment horizontal="center" vertical="center" wrapText="1"/>
    </xf>
    <xf numFmtId="0" fontId="19" fillId="0" borderId="0" xfId="8" applyFont="1" applyAlignment="1">
      <alignment horizontal="left" wrapText="1"/>
    </xf>
  </cellXfs>
  <cellStyles count="13">
    <cellStyle name="Comma" xfId="2" builtinId="3"/>
    <cellStyle name="Comma 2" xfId="1" xr:uid="{00000000-0005-0000-0000-000001000000}"/>
    <cellStyle name="Hyperlink" xfId="5" builtinId="8"/>
    <cellStyle name="Komma 2" xfId="3" xr:uid="{00000000-0005-0000-0000-000003000000}"/>
    <cellStyle name="Komma 3" xfId="4"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Percent 2" xfId="10" xr:uid="{00000000-0005-0000-0000-00000A000000}"/>
    <cellStyle name="Procent 2" xfId="11" xr:uid="{00000000-0005-0000-0000-00000B000000}"/>
    <cellStyle name="Procent 3" xfId="12" xr:uid="{00000000-0005-0000-0000-00000C00000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20</xdr:row>
      <xdr:rowOff>0</xdr:rowOff>
    </xdr:from>
    <xdr:to>
      <xdr:col>0</xdr:col>
      <xdr:colOff>5819775</xdr:colOff>
      <xdr:row>20</xdr:row>
      <xdr:rowOff>3924300</xdr:rowOff>
    </xdr:to>
    <xdr:pic>
      <xdr:nvPicPr>
        <xdr:cNvPr id="4290" name="Billede 1">
          <a:extLst>
            <a:ext uri="{FF2B5EF4-FFF2-40B4-BE49-F238E27FC236}">
              <a16:creationId xmlns:a16="http://schemas.microsoft.com/office/drawing/2014/main" id="{00000000-0008-0000-0000-0000C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7505700"/>
          <a:ext cx="514350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180975</xdr:rowOff>
    </xdr:from>
    <xdr:to>
      <xdr:col>1</xdr:col>
      <xdr:colOff>437276</xdr:colOff>
      <xdr:row>21</xdr:row>
      <xdr:rowOff>1457165</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0658475"/>
          <a:ext cx="6990476" cy="1276190"/>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152400</xdr:rowOff>
    </xdr:from>
    <xdr:to>
      <xdr:col>8</xdr:col>
      <xdr:colOff>1038225</xdr:colOff>
      <xdr:row>45</xdr:row>
      <xdr:rowOff>66675</xdr:rowOff>
    </xdr:to>
    <xdr:pic>
      <xdr:nvPicPr>
        <xdr:cNvPr id="7184" name="Billede 1">
          <a:extLst>
            <a:ext uri="{FF2B5EF4-FFF2-40B4-BE49-F238E27FC236}">
              <a16:creationId xmlns:a16="http://schemas.microsoft.com/office/drawing/2014/main" id="{00000000-0008-0000-0400-000010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5915025" cy="655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57"/>
  <sheetViews>
    <sheetView topLeftCell="A22" zoomScaleNormal="100" workbookViewId="0">
      <selection activeCell="A30" sqref="A30"/>
    </sheetView>
  </sheetViews>
  <sheetFormatPr defaultColWidth="9.140625" defaultRowHeight="14.25" x14ac:dyDescent="0.2"/>
  <cols>
    <col min="1" max="1" width="98.28515625" style="51" customWidth="1"/>
    <col min="2" max="16384" width="9.140625" style="51"/>
  </cols>
  <sheetData>
    <row r="1" spans="1:1" ht="18" x14ac:dyDescent="0.25">
      <c r="A1" s="55" t="s">
        <v>95</v>
      </c>
    </row>
    <row r="3" spans="1:1" ht="42.75" x14ac:dyDescent="0.2">
      <c r="A3" s="80" t="s">
        <v>101</v>
      </c>
    </row>
    <row r="4" spans="1:1" ht="42.75" x14ac:dyDescent="0.2">
      <c r="A4" s="80" t="s">
        <v>137</v>
      </c>
    </row>
    <row r="5" spans="1:1" ht="85.5" customHeight="1" x14ac:dyDescent="0.2">
      <c r="A5" s="80" t="s">
        <v>94</v>
      </c>
    </row>
    <row r="6" spans="1:1" ht="57" x14ac:dyDescent="0.2">
      <c r="A6" s="80" t="s">
        <v>99</v>
      </c>
    </row>
    <row r="7" spans="1:1" x14ac:dyDescent="0.2">
      <c r="A7" s="80"/>
    </row>
    <row r="8" spans="1:1" x14ac:dyDescent="0.2">
      <c r="A8" s="86" t="s">
        <v>93</v>
      </c>
    </row>
    <row r="9" spans="1:1" x14ac:dyDescent="0.2">
      <c r="A9" s="85" t="s">
        <v>92</v>
      </c>
    </row>
    <row r="10" spans="1:1" x14ac:dyDescent="0.2">
      <c r="A10" s="80"/>
    </row>
    <row r="11" spans="1:1" x14ac:dyDescent="0.2">
      <c r="A11" s="80"/>
    </row>
    <row r="12" spans="1:1" x14ac:dyDescent="0.2">
      <c r="A12" s="80"/>
    </row>
    <row r="13" spans="1:1" x14ac:dyDescent="0.2">
      <c r="A13" s="84" t="s">
        <v>91</v>
      </c>
    </row>
    <row r="14" spans="1:1" x14ac:dyDescent="0.2">
      <c r="A14" s="83" t="s">
        <v>90</v>
      </c>
    </row>
    <row r="15" spans="1:1" x14ac:dyDescent="0.2">
      <c r="A15" s="82" t="s">
        <v>89</v>
      </c>
    </row>
    <row r="16" spans="1:1" x14ac:dyDescent="0.2">
      <c r="A16" s="82"/>
    </row>
    <row r="17" spans="1:1" x14ac:dyDescent="0.2">
      <c r="A17" s="89" t="s">
        <v>110</v>
      </c>
    </row>
    <row r="18" spans="1:1" ht="74.25" x14ac:dyDescent="0.2">
      <c r="A18" s="90" t="s">
        <v>138</v>
      </c>
    </row>
    <row r="19" spans="1:1" ht="57" x14ac:dyDescent="0.2">
      <c r="A19" s="90" t="s">
        <v>139</v>
      </c>
    </row>
    <row r="20" spans="1:1" ht="42.75" x14ac:dyDescent="0.2">
      <c r="A20" s="90" t="s">
        <v>140</v>
      </c>
    </row>
    <row r="21" spans="1:1" ht="322.5" customHeight="1" x14ac:dyDescent="0.2">
      <c r="A21" s="89"/>
    </row>
    <row r="22" spans="1:1" ht="132.75" customHeight="1" x14ac:dyDescent="0.2">
      <c r="A22" s="89"/>
    </row>
    <row r="23" spans="1:1" ht="28.5" x14ac:dyDescent="0.2">
      <c r="A23" s="89" t="s">
        <v>141</v>
      </c>
    </row>
    <row r="24" spans="1:1" ht="28.5" x14ac:dyDescent="0.2">
      <c r="A24" s="91" t="s">
        <v>102</v>
      </c>
    </row>
    <row r="25" spans="1:1" ht="28.5" x14ac:dyDescent="0.2">
      <c r="A25" s="80" t="s">
        <v>103</v>
      </c>
    </row>
    <row r="26" spans="1:1" ht="42.75" x14ac:dyDescent="0.2">
      <c r="A26" s="80" t="s">
        <v>87</v>
      </c>
    </row>
    <row r="27" spans="1:1" x14ac:dyDescent="0.2">
      <c r="A27" s="83" t="s">
        <v>88</v>
      </c>
    </row>
    <row r="28" spans="1:1" ht="42.75" x14ac:dyDescent="0.2">
      <c r="A28" s="80" t="s">
        <v>104</v>
      </c>
    </row>
    <row r="29" spans="1:1" x14ac:dyDescent="0.2">
      <c r="A29" s="83" t="s">
        <v>105</v>
      </c>
    </row>
    <row r="30" spans="1:1" ht="28.5" x14ac:dyDescent="0.2">
      <c r="A30" s="82" t="s">
        <v>106</v>
      </c>
    </row>
    <row r="31" spans="1:1" x14ac:dyDescent="0.2">
      <c r="A31" s="80"/>
    </row>
    <row r="32" spans="1:1" x14ac:dyDescent="0.2">
      <c r="A32" s="80"/>
    </row>
    <row r="33" spans="1:1" x14ac:dyDescent="0.2">
      <c r="A33" s="80"/>
    </row>
    <row r="34" spans="1:1" x14ac:dyDescent="0.2">
      <c r="A34" s="80"/>
    </row>
    <row r="35" spans="1:1" x14ac:dyDescent="0.2">
      <c r="A35" s="80"/>
    </row>
    <row r="36" spans="1:1" x14ac:dyDescent="0.2">
      <c r="A36" s="80"/>
    </row>
    <row r="37" spans="1:1" x14ac:dyDescent="0.2">
      <c r="A37" s="80"/>
    </row>
    <row r="38" spans="1:1" x14ac:dyDescent="0.2">
      <c r="A38" s="80"/>
    </row>
    <row r="39" spans="1:1" x14ac:dyDescent="0.2">
      <c r="A39" s="80"/>
    </row>
    <row r="40" spans="1:1" x14ac:dyDescent="0.2">
      <c r="A40" s="80"/>
    </row>
    <row r="41" spans="1:1" x14ac:dyDescent="0.2">
      <c r="A41" s="80"/>
    </row>
    <row r="42" spans="1:1" x14ac:dyDescent="0.2">
      <c r="A42" s="80"/>
    </row>
    <row r="47" spans="1:1" x14ac:dyDescent="0.2">
      <c r="A47" s="80"/>
    </row>
    <row r="48" spans="1:1" x14ac:dyDescent="0.2">
      <c r="A48" s="80"/>
    </row>
    <row r="49" spans="1:1" x14ac:dyDescent="0.2">
      <c r="A49" s="80"/>
    </row>
    <row r="50" spans="1:1" x14ac:dyDescent="0.2">
      <c r="A50" s="80"/>
    </row>
    <row r="51" spans="1:1" x14ac:dyDescent="0.2">
      <c r="A51" s="80"/>
    </row>
    <row r="52" spans="1:1" x14ac:dyDescent="0.2">
      <c r="A52" s="81"/>
    </row>
    <row r="53" spans="1:1" x14ac:dyDescent="0.2">
      <c r="A53" s="80"/>
    </row>
    <row r="54" spans="1:1" x14ac:dyDescent="0.2">
      <c r="A54" s="80"/>
    </row>
    <row r="55" spans="1:1" x14ac:dyDescent="0.2">
      <c r="A55" s="80"/>
    </row>
    <row r="56" spans="1:1" x14ac:dyDescent="0.2">
      <c r="A56" s="80"/>
    </row>
    <row r="57" spans="1:1" x14ac:dyDescent="0.2">
      <c r="A57" s="80"/>
    </row>
  </sheetData>
  <sheetProtection formatCells="0" insertRows="0"/>
  <pageMargins left="0.70866141732283472" right="0.70866141732283472" top="0.74803149606299213" bottom="0.74803149606299213" header="0.31496062992125984" footer="0.31496062992125984"/>
  <pageSetup paperSize="9" scale="58" orientation="portrait" r:id="rId1"/>
  <headerFooter>
    <oddFooter xml:space="preserve">&amp;CLandsforeningen af Menighedsråd 
Eksempel på beregning af momsfradrag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9"/>
  <sheetViews>
    <sheetView tabSelected="1" topLeftCell="B67" zoomScale="110" zoomScaleNormal="110" workbookViewId="0">
      <selection activeCell="D77" sqref="D77"/>
    </sheetView>
  </sheetViews>
  <sheetFormatPr defaultColWidth="9.140625" defaultRowHeight="14.25" x14ac:dyDescent="0.2"/>
  <cols>
    <col min="1" max="1" width="3.7109375" style="3" hidden="1" customWidth="1"/>
    <col min="2" max="2" width="10.7109375" style="3" customWidth="1"/>
    <col min="3" max="3" width="62.7109375" style="3" customWidth="1"/>
    <col min="4" max="6" width="14.42578125" style="3" customWidth="1"/>
    <col min="7" max="16384" width="9.140625" style="3"/>
  </cols>
  <sheetData>
    <row r="1" spans="1:8" ht="18" x14ac:dyDescent="0.25">
      <c r="A1" s="13"/>
      <c r="B1" s="13"/>
      <c r="C1" s="50" t="s">
        <v>77</v>
      </c>
      <c r="D1" s="48"/>
      <c r="E1" s="48"/>
      <c r="F1" s="13"/>
    </row>
    <row r="2" spans="1:8" ht="18" x14ac:dyDescent="0.25">
      <c r="A2" s="13"/>
      <c r="B2" s="13"/>
      <c r="C2" s="50" t="s">
        <v>76</v>
      </c>
      <c r="D2" s="48"/>
      <c r="E2" s="48"/>
      <c r="F2" s="13"/>
    </row>
    <row r="3" spans="1:8" ht="9.9499999999999993" customHeight="1" x14ac:dyDescent="0.25">
      <c r="A3" s="13"/>
      <c r="B3" s="13"/>
      <c r="C3" s="50"/>
      <c r="D3" s="48"/>
      <c r="E3" s="48"/>
      <c r="F3" s="13"/>
    </row>
    <row r="4" spans="1:8" ht="15.75" x14ac:dyDescent="0.25">
      <c r="A4" s="13"/>
      <c r="B4" s="13"/>
      <c r="C4" s="49" t="s">
        <v>75</v>
      </c>
      <c r="D4" s="48"/>
      <c r="E4" s="48"/>
      <c r="F4" s="13"/>
    </row>
    <row r="5" spans="1:8" ht="8.1" customHeight="1" x14ac:dyDescent="0.2">
      <c r="A5" s="13"/>
      <c r="B5" s="13"/>
      <c r="C5" s="47"/>
      <c r="D5" s="48"/>
      <c r="E5" s="48"/>
      <c r="F5" s="13"/>
    </row>
    <row r="6" spans="1:8" x14ac:dyDescent="0.2">
      <c r="A6" s="13"/>
      <c r="B6" s="13"/>
      <c r="C6" s="47" t="s">
        <v>74</v>
      </c>
      <c r="D6" s="46"/>
      <c r="E6" s="46"/>
      <c r="F6" s="13"/>
    </row>
    <row r="7" spans="1:8" hidden="1" x14ac:dyDescent="0.2">
      <c r="A7" s="13"/>
      <c r="B7" s="13"/>
      <c r="C7" s="47" t="s">
        <v>73</v>
      </c>
      <c r="D7" s="46"/>
      <c r="E7" s="46"/>
      <c r="F7" s="13"/>
    </row>
    <row r="8" spans="1:8" ht="42.75" customHeight="1" x14ac:dyDescent="0.2">
      <c r="A8" s="13"/>
      <c r="B8" s="155" t="s">
        <v>72</v>
      </c>
      <c r="C8" s="155"/>
      <c r="D8" s="159" t="s">
        <v>71</v>
      </c>
      <c r="E8" s="159"/>
      <c r="F8" s="157" t="s">
        <v>70</v>
      </c>
    </row>
    <row r="9" spans="1:8" x14ac:dyDescent="0.2">
      <c r="A9" s="13"/>
      <c r="B9" s="156"/>
      <c r="C9" s="156"/>
      <c r="D9" s="44" t="s">
        <v>69</v>
      </c>
      <c r="E9" s="44" t="s">
        <v>68</v>
      </c>
      <c r="F9" s="157"/>
    </row>
    <row r="10" spans="1:8" x14ac:dyDescent="0.2">
      <c r="A10" s="13"/>
      <c r="B10" s="26" t="s">
        <v>7</v>
      </c>
      <c r="C10" s="45" t="s">
        <v>67</v>
      </c>
      <c r="D10" s="44" t="s">
        <v>66</v>
      </c>
      <c r="E10" s="44" t="s">
        <v>65</v>
      </c>
      <c r="F10" s="157"/>
    </row>
    <row r="11" spans="1:8" x14ac:dyDescent="0.2">
      <c r="A11" s="13"/>
      <c r="B11" s="30">
        <v>115010</v>
      </c>
      <c r="C11" s="35" t="s">
        <v>64</v>
      </c>
      <c r="D11" s="92"/>
      <c r="E11" s="93">
        <v>41082</v>
      </c>
      <c r="F11" s="92"/>
    </row>
    <row r="12" spans="1:8" x14ac:dyDescent="0.2">
      <c r="A12" s="13"/>
      <c r="B12" s="30">
        <v>115020</v>
      </c>
      <c r="C12" s="35" t="s">
        <v>63</v>
      </c>
      <c r="D12" s="92"/>
      <c r="E12" s="93">
        <v>0</v>
      </c>
      <c r="F12" s="92"/>
    </row>
    <row r="13" spans="1:8" x14ac:dyDescent="0.2">
      <c r="A13" s="13"/>
      <c r="B13" s="37">
        <v>116010</v>
      </c>
      <c r="C13" s="43" t="s">
        <v>62</v>
      </c>
      <c r="D13" s="92"/>
      <c r="E13" s="93">
        <v>0</v>
      </c>
      <c r="F13" s="92"/>
    </row>
    <row r="14" spans="1:8" x14ac:dyDescent="0.2">
      <c r="A14" s="13" t="s">
        <v>60</v>
      </c>
      <c r="B14" s="30">
        <v>116020</v>
      </c>
      <c r="C14" s="35" t="s">
        <v>61</v>
      </c>
      <c r="D14" s="92"/>
      <c r="E14" s="93">
        <v>0</v>
      </c>
      <c r="F14" s="92"/>
    </row>
    <row r="15" spans="1:8" s="41" customFormat="1" x14ac:dyDescent="0.2">
      <c r="A15" s="42" t="s">
        <v>60</v>
      </c>
      <c r="B15" s="30">
        <v>116020</v>
      </c>
      <c r="C15" s="35" t="s">
        <v>59</v>
      </c>
      <c r="D15" s="94">
        <v>0</v>
      </c>
      <c r="E15" s="96"/>
      <c r="F15" s="96"/>
      <c r="H15" s="35"/>
    </row>
    <row r="16" spans="1:8" x14ac:dyDescent="0.2">
      <c r="A16" s="13"/>
      <c r="B16" s="40">
        <v>116030</v>
      </c>
      <c r="C16" s="39" t="s">
        <v>58</v>
      </c>
      <c r="D16" s="92"/>
      <c r="E16" s="93">
        <v>0</v>
      </c>
      <c r="F16" s="92"/>
    </row>
    <row r="17" spans="1:9" x14ac:dyDescent="0.2">
      <c r="A17" s="13"/>
      <c r="B17" s="40">
        <v>116030</v>
      </c>
      <c r="C17" s="39" t="s">
        <v>58</v>
      </c>
      <c r="D17" s="94">
        <v>0</v>
      </c>
      <c r="E17" s="96"/>
      <c r="F17" s="92"/>
    </row>
    <row r="18" spans="1:9" x14ac:dyDescent="0.2">
      <c r="A18" s="13"/>
      <c r="B18" s="40">
        <v>116040</v>
      </c>
      <c r="C18" s="39" t="s">
        <v>57</v>
      </c>
      <c r="D18" s="92"/>
      <c r="E18" s="93">
        <v>0</v>
      </c>
      <c r="F18" s="92"/>
    </row>
    <row r="19" spans="1:9" x14ac:dyDescent="0.2">
      <c r="A19" s="13"/>
      <c r="B19" s="40">
        <v>116040</v>
      </c>
      <c r="C19" s="39" t="s">
        <v>57</v>
      </c>
      <c r="D19" s="94">
        <v>0</v>
      </c>
      <c r="E19" s="96"/>
      <c r="F19" s="92"/>
    </row>
    <row r="20" spans="1:9" x14ac:dyDescent="0.2">
      <c r="A20" s="13"/>
      <c r="B20" s="30">
        <v>116050</v>
      </c>
      <c r="C20" s="35" t="s">
        <v>56</v>
      </c>
      <c r="D20" s="92"/>
      <c r="E20" s="93">
        <v>0</v>
      </c>
      <c r="F20" s="92"/>
      <c r="I20" s="38"/>
    </row>
    <row r="21" spans="1:9" x14ac:dyDescent="0.2">
      <c r="A21" s="13"/>
      <c r="B21" s="13">
        <v>118010</v>
      </c>
      <c r="C21" s="35" t="s">
        <v>55</v>
      </c>
      <c r="D21" s="93">
        <v>529707</v>
      </c>
      <c r="E21" s="92"/>
      <c r="F21" s="102"/>
    </row>
    <row r="22" spans="1:9" x14ac:dyDescent="0.2">
      <c r="A22" s="13"/>
      <c r="B22" s="13">
        <v>118011</v>
      </c>
      <c r="C22" s="35" t="s">
        <v>54</v>
      </c>
      <c r="D22" s="92"/>
      <c r="E22" s="92"/>
      <c r="F22" s="102">
        <f>-D21</f>
        <v>-529707</v>
      </c>
    </row>
    <row r="23" spans="1:9" x14ac:dyDescent="0.2">
      <c r="A23" s="13"/>
      <c r="B23" s="13">
        <v>118012</v>
      </c>
      <c r="C23" s="35" t="s">
        <v>8</v>
      </c>
      <c r="D23" s="92"/>
      <c r="E23" s="92"/>
      <c r="F23" s="93">
        <v>709981</v>
      </c>
    </row>
    <row r="24" spans="1:9" x14ac:dyDescent="0.2">
      <c r="A24" s="13"/>
      <c r="B24" s="13">
        <v>118020</v>
      </c>
      <c r="C24" s="35" t="s">
        <v>9</v>
      </c>
      <c r="D24" s="92"/>
      <c r="E24" s="92"/>
      <c r="F24" s="103">
        <v>117743</v>
      </c>
    </row>
    <row r="25" spans="1:9" x14ac:dyDescent="0.2">
      <c r="A25" s="13"/>
      <c r="B25" s="13">
        <v>118025</v>
      </c>
      <c r="C25" s="35" t="s">
        <v>53</v>
      </c>
      <c r="D25" s="93">
        <v>16129</v>
      </c>
      <c r="E25" s="92"/>
      <c r="F25" s="102"/>
    </row>
    <row r="26" spans="1:9" x14ac:dyDescent="0.2">
      <c r="A26" s="13"/>
      <c r="B26" s="13">
        <v>118030</v>
      </c>
      <c r="C26" s="35" t="s">
        <v>52</v>
      </c>
      <c r="D26" s="92"/>
      <c r="E26" s="92"/>
      <c r="F26" s="103">
        <v>7644</v>
      </c>
    </row>
    <row r="27" spans="1:9" x14ac:dyDescent="0.2">
      <c r="A27" s="13"/>
      <c r="B27" s="13">
        <v>118035</v>
      </c>
      <c r="C27" s="35" t="s">
        <v>51</v>
      </c>
      <c r="D27" s="93">
        <v>185944</v>
      </c>
      <c r="E27" s="92"/>
      <c r="F27" s="102"/>
    </row>
    <row r="28" spans="1:9" x14ac:dyDescent="0.2">
      <c r="A28" s="13"/>
      <c r="B28" s="13">
        <v>118040</v>
      </c>
      <c r="C28" s="35" t="s">
        <v>50</v>
      </c>
      <c r="D28" s="92"/>
      <c r="E28" s="92"/>
      <c r="F28" s="103">
        <v>0</v>
      </c>
    </row>
    <row r="29" spans="1:9" x14ac:dyDescent="0.2">
      <c r="A29" s="13"/>
      <c r="B29" s="13">
        <v>118045</v>
      </c>
      <c r="C29" s="35" t="s">
        <v>49</v>
      </c>
      <c r="D29" s="93">
        <v>0</v>
      </c>
      <c r="E29" s="92"/>
      <c r="F29" s="102"/>
    </row>
    <row r="30" spans="1:9" x14ac:dyDescent="0.2">
      <c r="A30" s="13"/>
      <c r="B30" s="37">
        <v>118050</v>
      </c>
      <c r="C30" s="33" t="s">
        <v>48</v>
      </c>
      <c r="D30" s="102"/>
      <c r="E30" s="93">
        <v>0</v>
      </c>
      <c r="F30" s="102"/>
    </row>
    <row r="31" spans="1:9" x14ac:dyDescent="0.2">
      <c r="A31" s="13"/>
      <c r="B31" s="37">
        <v>118050</v>
      </c>
      <c r="C31" s="33" t="s">
        <v>48</v>
      </c>
      <c r="D31" s="93">
        <v>0</v>
      </c>
      <c r="E31" s="102"/>
      <c r="F31" s="102"/>
    </row>
    <row r="32" spans="1:9" x14ac:dyDescent="0.2">
      <c r="A32" s="13" t="s">
        <v>47</v>
      </c>
      <c r="B32" s="30">
        <v>118055</v>
      </c>
      <c r="C32" s="33" t="s">
        <v>46</v>
      </c>
      <c r="D32" s="92"/>
      <c r="E32" s="93">
        <v>0</v>
      </c>
      <c r="F32" s="102"/>
    </row>
    <row r="33" spans="1:6" x14ac:dyDescent="0.2">
      <c r="A33" s="13" t="s">
        <v>47</v>
      </c>
      <c r="B33" s="30">
        <v>118055</v>
      </c>
      <c r="C33" s="33" t="s">
        <v>46</v>
      </c>
      <c r="D33" s="93">
        <v>0</v>
      </c>
      <c r="E33" s="92"/>
      <c r="F33" s="103">
        <v>0</v>
      </c>
    </row>
    <row r="34" spans="1:6" x14ac:dyDescent="0.2">
      <c r="A34" s="13"/>
      <c r="B34" s="30">
        <v>118060</v>
      </c>
      <c r="C34" s="35" t="s">
        <v>45</v>
      </c>
      <c r="D34" s="92"/>
      <c r="E34" s="93">
        <v>0</v>
      </c>
      <c r="F34" s="92"/>
    </row>
    <row r="35" spans="1:6" x14ac:dyDescent="0.2">
      <c r="A35" s="13"/>
      <c r="B35" s="30">
        <v>118060</v>
      </c>
      <c r="C35" s="35" t="s">
        <v>45</v>
      </c>
      <c r="D35" s="93">
        <v>0</v>
      </c>
      <c r="E35" s="92"/>
      <c r="F35" s="92"/>
    </row>
    <row r="36" spans="1:6" x14ac:dyDescent="0.2">
      <c r="A36" s="13"/>
      <c r="B36" s="30">
        <v>118065</v>
      </c>
      <c r="C36" s="36" t="s">
        <v>44</v>
      </c>
      <c r="D36" s="92"/>
      <c r="E36" s="92"/>
      <c r="F36" s="95">
        <v>0</v>
      </c>
    </row>
    <row r="37" spans="1:6" x14ac:dyDescent="0.2">
      <c r="A37" s="13"/>
      <c r="B37" s="13">
        <v>118070</v>
      </c>
      <c r="C37" s="35" t="s">
        <v>43</v>
      </c>
      <c r="D37" s="93">
        <v>0</v>
      </c>
      <c r="E37" s="92"/>
      <c r="F37" s="92"/>
    </row>
    <row r="38" spans="1:6" x14ac:dyDescent="0.2">
      <c r="A38" s="13" t="s">
        <v>42</v>
      </c>
      <c r="B38" s="30">
        <v>118075</v>
      </c>
      <c r="C38" s="35" t="s">
        <v>41</v>
      </c>
      <c r="D38" s="102"/>
      <c r="E38" s="93">
        <v>0</v>
      </c>
      <c r="F38" s="102"/>
    </row>
    <row r="39" spans="1:6" x14ac:dyDescent="0.2">
      <c r="A39" s="13" t="s">
        <v>42</v>
      </c>
      <c r="B39" s="30">
        <v>118075</v>
      </c>
      <c r="C39" s="35" t="s">
        <v>41</v>
      </c>
      <c r="D39" s="95">
        <v>5081</v>
      </c>
      <c r="E39" s="102"/>
      <c r="F39" s="102"/>
    </row>
    <row r="40" spans="1:6" x14ac:dyDescent="0.2">
      <c r="A40" s="13"/>
      <c r="B40" s="30">
        <v>118080</v>
      </c>
      <c r="C40" s="34" t="s">
        <v>40</v>
      </c>
      <c r="D40" s="92"/>
      <c r="E40" s="95"/>
      <c r="F40" s="102"/>
    </row>
    <row r="41" spans="1:6" x14ac:dyDescent="0.2">
      <c r="A41" s="13"/>
      <c r="B41" s="30">
        <v>118085</v>
      </c>
      <c r="C41" s="33" t="s">
        <v>39</v>
      </c>
      <c r="D41" s="92"/>
      <c r="E41" s="93">
        <v>31091</v>
      </c>
      <c r="F41" s="102"/>
    </row>
    <row r="42" spans="1:6" x14ac:dyDescent="0.2">
      <c r="A42" s="13"/>
      <c r="B42" s="30">
        <v>118085</v>
      </c>
      <c r="C42" s="33" t="s">
        <v>39</v>
      </c>
      <c r="D42" s="93"/>
      <c r="E42" s="92"/>
      <c r="F42" s="92"/>
    </row>
    <row r="43" spans="1:6" x14ac:dyDescent="0.2">
      <c r="A43" s="13"/>
      <c r="B43" s="13"/>
      <c r="C43" s="32" t="s">
        <v>38</v>
      </c>
      <c r="D43" s="31"/>
      <c r="E43" s="31"/>
      <c r="F43" s="31"/>
    </row>
    <row r="44" spans="1:6" x14ac:dyDescent="0.2">
      <c r="A44" s="13"/>
      <c r="B44" s="30" t="s">
        <v>36</v>
      </c>
      <c r="C44" s="28" t="s">
        <v>37</v>
      </c>
      <c r="D44" s="27"/>
      <c r="E44" s="27"/>
      <c r="F44" s="27"/>
    </row>
    <row r="45" spans="1:6" x14ac:dyDescent="0.2">
      <c r="A45" s="13"/>
      <c r="B45" s="30" t="s">
        <v>36</v>
      </c>
      <c r="C45" s="28" t="s">
        <v>35</v>
      </c>
      <c r="D45" s="27"/>
      <c r="E45" s="27"/>
      <c r="F45" s="27"/>
    </row>
    <row r="46" spans="1:6" x14ac:dyDescent="0.2">
      <c r="A46" s="13"/>
      <c r="B46" s="29"/>
      <c r="C46" s="28"/>
      <c r="D46" s="27"/>
      <c r="E46" s="27"/>
      <c r="F46" s="27"/>
    </row>
    <row r="47" spans="1:6" x14ac:dyDescent="0.2">
      <c r="A47" s="13"/>
      <c r="B47" s="13"/>
      <c r="C47" s="28"/>
      <c r="D47" s="27"/>
      <c r="E47" s="27"/>
      <c r="F47" s="27"/>
    </row>
    <row r="48" spans="1:6" x14ac:dyDescent="0.2">
      <c r="A48" s="13"/>
      <c r="B48" s="13"/>
      <c r="C48" s="28"/>
      <c r="D48" s="27"/>
      <c r="E48" s="27"/>
      <c r="F48" s="27"/>
    </row>
    <row r="49" spans="1:6" x14ac:dyDescent="0.2">
      <c r="A49" s="13"/>
      <c r="B49" s="29">
        <v>118090</v>
      </c>
      <c r="C49" s="28" t="s">
        <v>34</v>
      </c>
      <c r="D49" s="27"/>
      <c r="E49" s="27"/>
      <c r="F49" s="27"/>
    </row>
    <row r="50" spans="1:6" x14ac:dyDescent="0.2">
      <c r="A50" s="13"/>
      <c r="B50" s="29">
        <v>119210</v>
      </c>
      <c r="C50" s="28" t="s">
        <v>33</v>
      </c>
      <c r="D50" s="27"/>
      <c r="E50" s="27"/>
      <c r="F50" s="27"/>
    </row>
    <row r="51" spans="1:6" ht="8.1" customHeight="1" x14ac:dyDescent="0.2">
      <c r="A51" s="13"/>
      <c r="B51" s="13"/>
      <c r="C51" s="26"/>
      <c r="D51" s="24"/>
      <c r="E51" s="24"/>
      <c r="F51" s="24"/>
    </row>
    <row r="52" spans="1:6" x14ac:dyDescent="0.2">
      <c r="A52" s="13"/>
      <c r="B52" s="13"/>
      <c r="C52" s="23" t="s">
        <v>32</v>
      </c>
      <c r="D52" s="25">
        <f>SUM(D11:D50)</f>
        <v>736861</v>
      </c>
      <c r="E52" s="25">
        <f>SUM(E11:E50)</f>
        <v>72173</v>
      </c>
      <c r="F52" s="25">
        <f>SUM(F11:F50)</f>
        <v>305661</v>
      </c>
    </row>
    <row r="53" spans="1:6" ht="8.1" customHeight="1" x14ac:dyDescent="0.2">
      <c r="A53" s="13"/>
      <c r="B53" s="13"/>
      <c r="C53" s="13"/>
      <c r="D53" s="24"/>
      <c r="E53" s="24"/>
      <c r="F53" s="24"/>
    </row>
    <row r="54" spans="1:6" x14ac:dyDescent="0.2">
      <c r="A54" s="13"/>
      <c r="B54" s="13"/>
      <c r="C54" s="23" t="s">
        <v>31</v>
      </c>
      <c r="D54" s="22">
        <f>SUM(D52:F52)</f>
        <v>1114695</v>
      </c>
      <c r="E54" s="21"/>
      <c r="F54" s="21"/>
    </row>
    <row r="55" spans="1:6" x14ac:dyDescent="0.2">
      <c r="A55" s="13"/>
      <c r="B55" s="13"/>
      <c r="C55" s="13"/>
      <c r="D55" s="13"/>
      <c r="E55" s="13"/>
      <c r="F55" s="13"/>
    </row>
    <row r="56" spans="1:6" ht="30.95" customHeight="1" x14ac:dyDescent="0.2">
      <c r="A56" s="13"/>
      <c r="B56" s="13"/>
      <c r="C56" s="158" t="s">
        <v>30</v>
      </c>
      <c r="D56" s="158"/>
      <c r="E56" s="158"/>
      <c r="F56" s="158"/>
    </row>
    <row r="57" spans="1:6" ht="8.1" customHeight="1" x14ac:dyDescent="0.2">
      <c r="A57" s="13"/>
      <c r="B57" s="13"/>
      <c r="C57" s="18" t="s">
        <v>29</v>
      </c>
      <c r="D57" s="18">
        <f>IFERROR(D52/(D52+E52),"")</f>
        <v>0.91079114103980796</v>
      </c>
      <c r="E57" s="13"/>
      <c r="F57" s="13"/>
    </row>
    <row r="58" spans="1:6" x14ac:dyDescent="0.2">
      <c r="A58" s="13"/>
      <c r="B58" s="13"/>
      <c r="C58" s="20" t="s">
        <v>28</v>
      </c>
      <c r="D58" s="19">
        <f>D57</f>
        <v>0.91079114103980796</v>
      </c>
      <c r="E58" s="13"/>
      <c r="F58" s="13"/>
    </row>
    <row r="59" spans="1:6" x14ac:dyDescent="0.2">
      <c r="A59" s="13"/>
      <c r="B59" s="13"/>
      <c r="C59" s="18" t="s">
        <v>27</v>
      </c>
      <c r="D59" s="18">
        <f>ROUNDUP(D57,2)</f>
        <v>0.92</v>
      </c>
      <c r="E59" s="13"/>
      <c r="F59" s="13"/>
    </row>
    <row r="60" spans="1:6" x14ac:dyDescent="0.2">
      <c r="A60" s="13"/>
      <c r="B60" s="13"/>
      <c r="C60" s="17" t="s">
        <v>26</v>
      </c>
      <c r="D60" s="16">
        <f>IFERROR(D59,"")</f>
        <v>0.92</v>
      </c>
      <c r="E60" s="13"/>
      <c r="F60" s="13"/>
    </row>
    <row r="61" spans="1:6" ht="8.1" customHeight="1" x14ac:dyDescent="0.2">
      <c r="A61" s="13"/>
      <c r="B61" s="13"/>
      <c r="C61" s="13"/>
      <c r="D61" s="13"/>
      <c r="E61" s="13"/>
      <c r="F61" s="13"/>
    </row>
    <row r="62" spans="1:6" ht="28.5" customHeight="1" x14ac:dyDescent="0.2">
      <c r="A62" s="13"/>
      <c r="B62" s="13"/>
      <c r="C62" s="154" t="s">
        <v>25</v>
      </c>
      <c r="D62" s="154"/>
      <c r="E62" s="154"/>
      <c r="F62" s="154"/>
    </row>
    <row r="63" spans="1:6" ht="8.1" customHeight="1" x14ac:dyDescent="0.2">
      <c r="A63" s="13"/>
      <c r="B63" s="13"/>
      <c r="C63" s="15"/>
      <c r="D63" s="15"/>
      <c r="E63" s="15"/>
      <c r="F63" s="15"/>
    </row>
    <row r="64" spans="1:6" ht="28.5" customHeight="1" x14ac:dyDescent="0.2">
      <c r="A64" s="13"/>
      <c r="B64" s="13"/>
      <c r="C64" s="154" t="s">
        <v>24</v>
      </c>
      <c r="D64" s="154"/>
      <c r="E64" s="154"/>
      <c r="F64" s="154"/>
    </row>
    <row r="65" spans="1:6" ht="43.5" customHeight="1" x14ac:dyDescent="0.2">
      <c r="A65" s="13"/>
      <c r="B65" s="13"/>
      <c r="C65" s="154" t="s">
        <v>23</v>
      </c>
      <c r="D65" s="154"/>
      <c r="E65" s="154"/>
      <c r="F65" s="154"/>
    </row>
    <row r="66" spans="1:6" ht="8.1" customHeight="1" x14ac:dyDescent="0.2">
      <c r="A66" s="13"/>
      <c r="B66" s="13"/>
      <c r="C66" s="14"/>
      <c r="D66" s="14"/>
      <c r="E66" s="14"/>
      <c r="F66" s="14"/>
    </row>
    <row r="67" spans="1:6" x14ac:dyDescent="0.2">
      <c r="A67" s="13"/>
      <c r="B67" s="13"/>
      <c r="C67" s="160" t="s">
        <v>22</v>
      </c>
      <c r="D67" s="160"/>
      <c r="E67" s="160"/>
      <c r="F67" s="160"/>
    </row>
    <row r="68" spans="1:6" x14ac:dyDescent="0.2">
      <c r="A68" s="13"/>
      <c r="B68" s="13"/>
      <c r="C68" s="13"/>
      <c r="D68" s="13"/>
      <c r="E68" s="13"/>
      <c r="F68" s="13"/>
    </row>
    <row r="69" spans="1:6" x14ac:dyDescent="0.2">
      <c r="A69" s="13"/>
      <c r="B69" s="151" t="s">
        <v>21</v>
      </c>
      <c r="C69" s="152"/>
      <c r="D69" s="152"/>
      <c r="E69" s="152"/>
      <c r="F69" s="153"/>
    </row>
    <row r="70" spans="1:6" x14ac:dyDescent="0.2">
      <c r="A70" s="13"/>
      <c r="B70" s="12"/>
      <c r="C70" s="12"/>
      <c r="D70" s="12"/>
      <c r="E70" s="12"/>
      <c r="F70" s="12"/>
    </row>
    <row r="71" spans="1:6" x14ac:dyDescent="0.2">
      <c r="C71" s="3" t="s">
        <v>20</v>
      </c>
      <c r="D71" s="11" t="s">
        <v>19</v>
      </c>
    </row>
    <row r="72" spans="1:6" x14ac:dyDescent="0.2">
      <c r="C72" s="10" t="s">
        <v>18</v>
      </c>
      <c r="D72" s="150">
        <v>1114695</v>
      </c>
    </row>
    <row r="73" spans="1:6" x14ac:dyDescent="0.2">
      <c r="C73" s="3" t="s">
        <v>17</v>
      </c>
      <c r="D73" s="9">
        <f>+D54</f>
        <v>1114695</v>
      </c>
    </row>
    <row r="74" spans="1:6" x14ac:dyDescent="0.2">
      <c r="C74" s="8" t="s">
        <v>14</v>
      </c>
      <c r="D74" s="7">
        <f>+D72-D73</f>
        <v>0</v>
      </c>
    </row>
    <row r="75" spans="1:6" ht="8.1" customHeight="1" x14ac:dyDescent="0.2"/>
    <row r="76" spans="1:6" x14ac:dyDescent="0.2">
      <c r="C76" s="10" t="s">
        <v>16</v>
      </c>
      <c r="D76" s="150">
        <v>184215</v>
      </c>
    </row>
    <row r="77" spans="1:6" x14ac:dyDescent="0.2">
      <c r="C77" s="3" t="s">
        <v>15</v>
      </c>
      <c r="D77" s="9">
        <f>+D52*0.25</f>
        <v>184215.25</v>
      </c>
    </row>
    <row r="78" spans="1:6" x14ac:dyDescent="0.2">
      <c r="C78" s="8" t="s">
        <v>14</v>
      </c>
      <c r="D78" s="7">
        <f>+D76-D77</f>
        <v>-0.25</v>
      </c>
    </row>
    <row r="79" spans="1:6" x14ac:dyDescent="0.2">
      <c r="C79" s="6"/>
      <c r="D79" s="5"/>
    </row>
    <row r="80" spans="1:6" x14ac:dyDescent="0.2">
      <c r="C80" s="3" t="s">
        <v>13</v>
      </c>
    </row>
    <row r="81" spans="3:6" x14ac:dyDescent="0.2">
      <c r="C81" s="3" t="s">
        <v>12</v>
      </c>
    </row>
    <row r="85" spans="3:6" ht="28.7" customHeight="1" x14ac:dyDescent="0.2"/>
    <row r="86" spans="3:6" ht="28.7" customHeight="1" x14ac:dyDescent="0.2"/>
    <row r="89" spans="3:6" x14ac:dyDescent="0.2">
      <c r="D89" s="4"/>
      <c r="E89" s="4"/>
      <c r="F89" s="4"/>
    </row>
  </sheetData>
  <sheetProtection insertRows="0"/>
  <protectedRanges>
    <protectedRange sqref="B44:B50" name="Artskontonumre"/>
    <protectedRange sqref="D72 D76" name="Saldooversigt"/>
  </protectedRanges>
  <mergeCells count="10">
    <mergeCell ref="B69:F69"/>
    <mergeCell ref="C65:F65"/>
    <mergeCell ref="C64:F64"/>
    <mergeCell ref="B8:C8"/>
    <mergeCell ref="B9:C9"/>
    <mergeCell ref="F8:F10"/>
    <mergeCell ref="C56:F56"/>
    <mergeCell ref="C62:F62"/>
    <mergeCell ref="D8:E8"/>
    <mergeCell ref="C67:F67"/>
  </mergeCells>
  <pageMargins left="0.70866141732283472" right="0.70866141732283472" top="0.74803149606299213" bottom="0.74803149606299213" header="0.31496062992125984" footer="0.31496062992125984"/>
  <pageSetup paperSize="9" scale="61" orientation="portrait" r:id="rId1"/>
  <headerFooter>
    <oddFooter xml:space="preserve">&amp;CLandsforeningen af Menighedsråd 
Eksempel på beregning af momsfradrag </oddFooter>
  </headerFooter>
  <rowBreaks count="1" manualBreakCount="1">
    <brk id="5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67"/>
  <sheetViews>
    <sheetView topLeftCell="B4" zoomScaleNormal="100" workbookViewId="0">
      <selection activeCell="C10" sqref="C10"/>
    </sheetView>
  </sheetViews>
  <sheetFormatPr defaultColWidth="9.140625" defaultRowHeight="12.75" x14ac:dyDescent="0.2"/>
  <cols>
    <col min="1" max="1" width="3" style="1" customWidth="1"/>
    <col min="2" max="2" width="74.140625" style="1" customWidth="1"/>
    <col min="3" max="3" width="20.85546875" style="1" bestFit="1" customWidth="1"/>
    <col min="4" max="4" width="22.140625" style="1" bestFit="1" customWidth="1"/>
    <col min="5" max="5" width="27" style="1" customWidth="1"/>
    <col min="6" max="6" width="23.140625" style="1" bestFit="1" customWidth="1"/>
    <col min="7" max="7" width="3" style="1" customWidth="1"/>
    <col min="8" max="16384" width="9.140625" style="1"/>
  </cols>
  <sheetData>
    <row r="2" spans="1:8" ht="18" customHeight="1" x14ac:dyDescent="0.25">
      <c r="B2" s="56" t="s">
        <v>109</v>
      </c>
    </row>
    <row r="3" spans="1:8" ht="18" customHeight="1" x14ac:dyDescent="0.25">
      <c r="B3" s="56"/>
    </row>
    <row r="4" spans="1:8" ht="14.25" customHeight="1" x14ac:dyDescent="0.2">
      <c r="B4" s="57" t="s">
        <v>98</v>
      </c>
    </row>
    <row r="5" spans="1:8" x14ac:dyDescent="0.2">
      <c r="B5" s="57"/>
    </row>
    <row r="6" spans="1:8" ht="14.25" x14ac:dyDescent="0.2">
      <c r="B6" s="88" t="s">
        <v>96</v>
      </c>
      <c r="C6" s="87"/>
      <c r="D6" s="87"/>
      <c r="E6" s="87"/>
      <c r="F6" s="87"/>
    </row>
    <row r="7" spans="1:8" ht="14.25" x14ac:dyDescent="0.2">
      <c r="B7" s="88"/>
      <c r="C7" s="87"/>
      <c r="D7" s="87"/>
      <c r="E7" s="87"/>
      <c r="F7" s="87"/>
    </row>
    <row r="8" spans="1:8" ht="14.25" x14ac:dyDescent="0.2">
      <c r="A8" s="125"/>
      <c r="B8" s="126" t="s">
        <v>123</v>
      </c>
      <c r="C8" s="127"/>
      <c r="D8" s="127"/>
      <c r="E8" s="127"/>
      <c r="F8" s="127"/>
      <c r="G8" s="128"/>
    </row>
    <row r="9" spans="1:8" ht="46.5" customHeight="1" x14ac:dyDescent="0.2">
      <c r="A9" s="66"/>
      <c r="B9" s="123" t="s">
        <v>152</v>
      </c>
      <c r="C9" s="124" t="s">
        <v>155</v>
      </c>
      <c r="D9" s="129"/>
      <c r="E9" s="129"/>
      <c r="F9" s="129"/>
      <c r="G9" s="130"/>
    </row>
    <row r="10" spans="1:8" ht="14.25" x14ac:dyDescent="0.2">
      <c r="A10" s="66"/>
      <c r="B10" s="131" t="s">
        <v>122</v>
      </c>
      <c r="C10" s="132"/>
      <c r="D10" s="129"/>
      <c r="E10" s="129"/>
      <c r="F10" s="129"/>
      <c r="G10" s="130"/>
    </row>
    <row r="11" spans="1:8" ht="14.25" x14ac:dyDescent="0.2">
      <c r="A11" s="66"/>
      <c r="B11" s="145" t="s">
        <v>146</v>
      </c>
      <c r="C11" s="132"/>
      <c r="D11" s="129"/>
      <c r="E11" s="129"/>
      <c r="F11" s="129"/>
      <c r="G11" s="130"/>
    </row>
    <row r="12" spans="1:8" ht="14.25" x14ac:dyDescent="0.2">
      <c r="A12" s="66"/>
      <c r="B12" s="131"/>
      <c r="C12" s="132"/>
      <c r="D12" s="129"/>
      <c r="E12" s="129"/>
      <c r="F12" s="129"/>
      <c r="G12" s="130"/>
    </row>
    <row r="13" spans="1:8" ht="25.5" x14ac:dyDescent="0.2">
      <c r="A13" s="66"/>
      <c r="B13" s="115"/>
      <c r="C13" s="133" t="s">
        <v>112</v>
      </c>
      <c r="D13" s="133" t="s">
        <v>113</v>
      </c>
      <c r="E13" s="133"/>
      <c r="F13" s="115"/>
      <c r="G13" s="134"/>
    </row>
    <row r="14" spans="1:8" ht="25.5" x14ac:dyDescent="0.2">
      <c r="A14" s="66"/>
      <c r="B14" s="117" t="s">
        <v>127</v>
      </c>
      <c r="C14" s="111" t="s">
        <v>10</v>
      </c>
      <c r="D14" s="97" t="s">
        <v>97</v>
      </c>
      <c r="E14" s="97" t="s">
        <v>107</v>
      </c>
      <c r="F14" s="58" t="s">
        <v>0</v>
      </c>
      <c r="G14" s="130"/>
    </row>
    <row r="15" spans="1:8" x14ac:dyDescent="0.2">
      <c r="A15" s="66"/>
      <c r="B15" s="119" t="s">
        <v>128</v>
      </c>
      <c r="C15" s="60"/>
      <c r="D15" s="61" t="s">
        <v>11</v>
      </c>
      <c r="E15" s="61" t="s">
        <v>132</v>
      </c>
      <c r="F15" s="62" t="s">
        <v>5</v>
      </c>
      <c r="G15" s="130"/>
      <c r="H15" s="63"/>
    </row>
    <row r="16" spans="1:8" x14ac:dyDescent="0.2">
      <c r="A16" s="135"/>
      <c r="B16" s="115"/>
      <c r="C16" s="71"/>
      <c r="D16" s="70"/>
      <c r="E16" s="70"/>
      <c r="F16" s="64"/>
      <c r="G16" s="130"/>
      <c r="H16" s="63"/>
    </row>
    <row r="17" spans="1:7" x14ac:dyDescent="0.2">
      <c r="A17" s="135"/>
      <c r="B17" s="100" t="s">
        <v>129</v>
      </c>
      <c r="C17" s="105">
        <f>1083650</f>
        <v>1083650</v>
      </c>
      <c r="D17" s="101"/>
      <c r="E17" s="101"/>
      <c r="F17" s="100"/>
      <c r="G17" s="130"/>
    </row>
    <row r="18" spans="1:7" ht="6.75" customHeight="1" x14ac:dyDescent="0.2">
      <c r="A18" s="135"/>
      <c r="B18" s="98"/>
      <c r="C18" s="105"/>
      <c r="D18" s="99"/>
      <c r="E18" s="99"/>
      <c r="F18" s="100"/>
      <c r="G18" s="130"/>
    </row>
    <row r="19" spans="1:7" x14ac:dyDescent="0.2">
      <c r="A19" s="66"/>
      <c r="B19" s="100" t="s">
        <v>130</v>
      </c>
      <c r="C19" s="101"/>
      <c r="D19" s="106">
        <v>-1627039</v>
      </c>
      <c r="E19" s="106">
        <v>0</v>
      </c>
      <c r="F19" s="100"/>
      <c r="G19" s="130"/>
    </row>
    <row r="20" spans="1:7" x14ac:dyDescent="0.2">
      <c r="A20" s="66"/>
      <c r="B20" s="100" t="s">
        <v>131</v>
      </c>
      <c r="C20" s="101"/>
      <c r="D20" s="106">
        <f>-583766+263088</f>
        <v>-320678</v>
      </c>
      <c r="E20" s="106">
        <v>-15000</v>
      </c>
      <c r="F20" s="100"/>
      <c r="G20" s="130"/>
    </row>
    <row r="21" spans="1:7" ht="13.5" thickBot="1" x14ac:dyDescent="0.25">
      <c r="A21" s="66"/>
      <c r="B21" s="107" t="s">
        <v>6</v>
      </c>
      <c r="C21" s="108">
        <f>SUM(C17:C17)</f>
        <v>1083650</v>
      </c>
      <c r="D21" s="108">
        <f>+SUM(D19:D20)</f>
        <v>-1947717</v>
      </c>
      <c r="E21" s="108">
        <f>+SUM(E19:E20)</f>
        <v>-15000</v>
      </c>
      <c r="F21" s="109">
        <f>(C21)/-(D21-E21)</f>
        <v>0.56068736395447449</v>
      </c>
      <c r="G21" s="65"/>
    </row>
    <row r="22" spans="1:7" ht="13.5" thickTop="1" x14ac:dyDescent="0.2">
      <c r="A22" s="136"/>
      <c r="B22" s="137"/>
      <c r="C22" s="138"/>
      <c r="D22" s="138"/>
      <c r="E22" s="138"/>
      <c r="F22" s="137"/>
      <c r="G22" s="139"/>
    </row>
    <row r="23" spans="1:7" x14ac:dyDescent="0.2">
      <c r="B23" s="115"/>
      <c r="C23" s="116"/>
      <c r="D23" s="116"/>
      <c r="E23" s="116"/>
      <c r="F23" s="115"/>
      <c r="G23" s="115"/>
    </row>
    <row r="24" spans="1:7" x14ac:dyDescent="0.2">
      <c r="B24" s="115"/>
      <c r="C24" s="116"/>
      <c r="D24" s="116"/>
      <c r="E24" s="116"/>
      <c r="F24" s="115"/>
      <c r="G24" s="115"/>
    </row>
    <row r="25" spans="1:7" x14ac:dyDescent="0.2">
      <c r="A25" s="125"/>
      <c r="B25" s="140" t="s">
        <v>126</v>
      </c>
      <c r="C25" s="141"/>
      <c r="D25" s="141"/>
      <c r="E25" s="141"/>
      <c r="F25" s="142"/>
      <c r="G25" s="128"/>
    </row>
    <row r="26" spans="1:7" ht="28.5" x14ac:dyDescent="0.2">
      <c r="A26" s="66"/>
      <c r="B26" s="123" t="s">
        <v>145</v>
      </c>
      <c r="C26" s="124" t="s">
        <v>153</v>
      </c>
      <c r="D26" s="116"/>
      <c r="E26" s="116"/>
      <c r="F26" s="115"/>
      <c r="G26" s="130"/>
    </row>
    <row r="27" spans="1:7" ht="14.25" x14ac:dyDescent="0.2">
      <c r="A27" s="66"/>
      <c r="B27" s="131" t="s">
        <v>122</v>
      </c>
      <c r="C27" s="132"/>
      <c r="D27" s="116"/>
      <c r="E27" s="116"/>
      <c r="F27" s="115"/>
      <c r="G27" s="130"/>
    </row>
    <row r="28" spans="1:7" x14ac:dyDescent="0.2">
      <c r="A28" s="66"/>
      <c r="B28" s="115"/>
      <c r="C28" s="116"/>
      <c r="D28" s="116"/>
      <c r="E28" s="116"/>
      <c r="F28" s="115"/>
      <c r="G28" s="130"/>
    </row>
    <row r="29" spans="1:7" ht="51" x14ac:dyDescent="0.2">
      <c r="A29" s="66"/>
      <c r="B29" s="118" t="s">
        <v>108</v>
      </c>
      <c r="C29" s="113" t="s">
        <v>10</v>
      </c>
      <c r="D29" s="113" t="s">
        <v>119</v>
      </c>
      <c r="E29" s="114"/>
      <c r="F29" s="120" t="s">
        <v>120</v>
      </c>
      <c r="G29" s="130"/>
    </row>
    <row r="30" spans="1:7" x14ac:dyDescent="0.2">
      <c r="A30" s="66"/>
      <c r="B30" s="65" t="s">
        <v>78</v>
      </c>
      <c r="C30" s="104">
        <v>0</v>
      </c>
      <c r="D30" s="104">
        <v>-898102</v>
      </c>
      <c r="E30" s="104"/>
      <c r="F30" s="62"/>
      <c r="G30" s="130"/>
    </row>
    <row r="31" spans="1:7" x14ac:dyDescent="0.2">
      <c r="A31" s="66"/>
      <c r="B31" s="65" t="s">
        <v>1</v>
      </c>
      <c r="C31" s="104">
        <v>36172</v>
      </c>
      <c r="D31" s="104">
        <f>-1160833-275945</f>
        <v>-1436778</v>
      </c>
      <c r="E31" s="104"/>
      <c r="F31" s="68"/>
      <c r="G31" s="130"/>
    </row>
    <row r="32" spans="1:7" x14ac:dyDescent="0.2">
      <c r="A32" s="66"/>
      <c r="B32" s="65" t="s">
        <v>82</v>
      </c>
      <c r="C32" s="104">
        <v>1083650</v>
      </c>
      <c r="D32" s="104">
        <f>-1627039-583766+263088</f>
        <v>-1947717</v>
      </c>
      <c r="E32" s="104"/>
      <c r="F32" s="68"/>
      <c r="G32" s="130"/>
    </row>
    <row r="33" spans="1:7" x14ac:dyDescent="0.2">
      <c r="A33" s="66"/>
      <c r="B33" s="65" t="s">
        <v>2</v>
      </c>
      <c r="C33" s="104">
        <v>41082</v>
      </c>
      <c r="D33" s="104">
        <f>-17850-80843</f>
        <v>-98693</v>
      </c>
      <c r="E33" s="104"/>
      <c r="F33" s="68"/>
      <c r="G33" s="130"/>
    </row>
    <row r="34" spans="1:7" x14ac:dyDescent="0.2">
      <c r="A34" s="66"/>
      <c r="B34" s="65" t="s">
        <v>3</v>
      </c>
      <c r="C34" s="104">
        <v>0</v>
      </c>
      <c r="D34" s="104">
        <v>-472513</v>
      </c>
      <c r="E34" s="104"/>
      <c r="F34" s="68"/>
      <c r="G34" s="130"/>
    </row>
    <row r="35" spans="1:7" x14ac:dyDescent="0.2">
      <c r="A35" s="66"/>
      <c r="B35" s="59" t="s">
        <v>111</v>
      </c>
      <c r="C35" s="112"/>
      <c r="D35" s="112">
        <v>-3228</v>
      </c>
      <c r="E35" s="112"/>
      <c r="F35" s="59"/>
      <c r="G35" s="130"/>
    </row>
    <row r="36" spans="1:7" ht="13.5" thickBot="1" x14ac:dyDescent="0.25">
      <c r="A36" s="66"/>
      <c r="B36" s="67" t="s">
        <v>4</v>
      </c>
      <c r="C36" s="110">
        <f>SUM(C30:C35)</f>
        <v>1160904</v>
      </c>
      <c r="D36" s="110">
        <f>SUM(D30:D35)</f>
        <v>-4857031</v>
      </c>
      <c r="E36" s="110"/>
      <c r="F36" s="109">
        <f>(C36)/-(D36-E36)</f>
        <v>0.23901515143716398</v>
      </c>
      <c r="G36" s="130"/>
    </row>
    <row r="37" spans="1:7" ht="13.5" thickTop="1" x14ac:dyDescent="0.2">
      <c r="A37" s="136"/>
      <c r="B37" s="137"/>
      <c r="C37" s="137"/>
      <c r="D37" s="137"/>
      <c r="E37" s="137"/>
      <c r="F37" s="137"/>
      <c r="G37" s="139"/>
    </row>
    <row r="38" spans="1:7" ht="14.25" x14ac:dyDescent="0.2">
      <c r="B38" s="121" t="s">
        <v>133</v>
      </c>
      <c r="C38" s="2"/>
    </row>
    <row r="39" spans="1:7" ht="57" x14ac:dyDescent="0.2">
      <c r="B39" s="78" t="s">
        <v>154</v>
      </c>
    </row>
    <row r="40" spans="1:7" ht="57" x14ac:dyDescent="0.2">
      <c r="B40" s="78" t="s">
        <v>121</v>
      </c>
    </row>
    <row r="41" spans="1:7" ht="14.25" x14ac:dyDescent="0.2">
      <c r="B41" s="79"/>
    </row>
    <row r="42" spans="1:7" ht="28.5" x14ac:dyDescent="0.2">
      <c r="B42" s="79" t="s">
        <v>134</v>
      </c>
      <c r="C42" s="69"/>
    </row>
    <row r="66" ht="14.25" customHeight="1" x14ac:dyDescent="0.2"/>
    <row r="67" ht="14.25" customHeight="1" x14ac:dyDescent="0.2"/>
  </sheetData>
  <hyperlinks>
    <hyperlink ref="B11" location="'Guide  - Metodevalg'!A1" display="Har du brug for hjælp til besvarelsen, KLIK HER!" xr:uid="{00000000-0004-0000-0200-000000000000}"/>
  </hyperlinks>
  <pageMargins left="0.70866141732283472" right="0.70866141732283472" top="0.74803149606299213" bottom="0.74803149606299213" header="0.31496062992125984" footer="0.31496062992125984"/>
  <pageSetup paperSize="9" scale="76" orientation="landscape" r:id="rId1"/>
  <headerFooter>
    <oddFooter xml:space="preserve">&amp;CLandsforeningen af Menighedsråd 
Eksempel på beregning af momsfradrag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3"/>
  <sheetViews>
    <sheetView zoomScaleNormal="100" workbookViewId="0">
      <selection activeCell="E5" sqref="E5"/>
    </sheetView>
  </sheetViews>
  <sheetFormatPr defaultColWidth="9.140625" defaultRowHeight="14.25" x14ac:dyDescent="0.2"/>
  <cols>
    <col min="1" max="1" width="1.85546875" style="51" customWidth="1"/>
    <col min="2" max="2" width="69.28515625" style="51" bestFit="1" customWidth="1"/>
    <col min="3" max="3" width="15.42578125" style="51" customWidth="1"/>
    <col min="4" max="4" width="1.85546875" style="51" customWidth="1"/>
    <col min="5" max="5" width="67.42578125" style="51" bestFit="1" customWidth="1"/>
    <col min="6" max="6" width="1.85546875" style="51" customWidth="1"/>
    <col min="7" max="7" width="14.42578125" style="51" customWidth="1"/>
    <col min="8" max="16384" width="9.140625" style="51"/>
  </cols>
  <sheetData>
    <row r="1" spans="2:8" ht="18" x14ac:dyDescent="0.25">
      <c r="B1" s="55" t="s">
        <v>80</v>
      </c>
      <c r="C1" s="3"/>
      <c r="D1" s="3"/>
      <c r="E1" s="3"/>
      <c r="F1" s="3"/>
      <c r="G1" s="3"/>
      <c r="H1" s="3"/>
    </row>
    <row r="2" spans="2:8" x14ac:dyDescent="0.2">
      <c r="B2" s="3"/>
      <c r="C2" s="3"/>
      <c r="D2" s="3"/>
      <c r="E2" s="3"/>
      <c r="F2" s="3"/>
      <c r="G2" s="3"/>
      <c r="H2" s="3"/>
    </row>
    <row r="3" spans="2:8" ht="28.5" x14ac:dyDescent="0.2">
      <c r="B3" s="72" t="s">
        <v>85</v>
      </c>
      <c r="C3" s="73" t="s">
        <v>79</v>
      </c>
      <c r="D3" s="3"/>
      <c r="E3" s="3"/>
      <c r="F3" s="3"/>
      <c r="G3" s="3"/>
      <c r="H3" s="3"/>
    </row>
    <row r="4" spans="2:8" x14ac:dyDescent="0.2">
      <c r="B4" s="74" t="s">
        <v>81</v>
      </c>
      <c r="C4" s="75">
        <f>'Skøn - Metode A'!F21</f>
        <v>0.56068736395447449</v>
      </c>
      <c r="D4" s="3"/>
      <c r="E4" s="10" t="str">
        <f>IF('Skøn - Metode A'!C9="nej",'Opsamling og Metode C'!B22,'Opsamling og Metode C'!B23)</f>
        <v>DET ER DENNE PROCENT, DER SKAL ANVENDES TIL REGULERING</v>
      </c>
      <c r="F4" s="3"/>
      <c r="G4" s="3"/>
      <c r="H4" s="3"/>
    </row>
    <row r="5" spans="2:8" x14ac:dyDescent="0.2">
      <c r="B5" s="74" t="s">
        <v>100</v>
      </c>
      <c r="C5" s="75">
        <f>+'Skøn - Metode A'!F36</f>
        <v>0.23901515143716398</v>
      </c>
      <c r="D5" s="3"/>
      <c r="E5" s="10" t="str">
        <f>IF('Skøn - Metode A'!C26="nej",'Opsamling og Metode C'!B22,'Opsamling og Metode C'!B23)</f>
        <v/>
      </c>
      <c r="F5" s="3"/>
      <c r="G5" s="3"/>
      <c r="H5" s="3"/>
    </row>
    <row r="6" spans="2:8" x14ac:dyDescent="0.2">
      <c r="B6" s="3"/>
      <c r="C6" s="76"/>
      <c r="D6" s="3"/>
      <c r="E6" s="3"/>
      <c r="F6" s="3"/>
      <c r="G6" s="3"/>
      <c r="H6" s="3"/>
    </row>
    <row r="7" spans="2:8" ht="28.5" x14ac:dyDescent="0.2">
      <c r="B7" s="72" t="s">
        <v>84</v>
      </c>
      <c r="C7" s="73" t="s">
        <v>79</v>
      </c>
      <c r="D7" s="3"/>
      <c r="E7" s="3"/>
      <c r="F7" s="3"/>
      <c r="G7" s="3"/>
      <c r="H7" s="3"/>
    </row>
    <row r="8" spans="2:8" x14ac:dyDescent="0.2">
      <c r="B8" s="77" t="s">
        <v>83</v>
      </c>
      <c r="C8" s="75">
        <f>'Metode B'!D60</f>
        <v>0.92</v>
      </c>
      <c r="D8" s="3"/>
      <c r="E8" s="3"/>
      <c r="F8" s="3"/>
      <c r="G8" s="3"/>
      <c r="H8" s="3"/>
    </row>
    <row r="9" spans="2:8" x14ac:dyDescent="0.2">
      <c r="B9" s="54"/>
      <c r="C9" s="53"/>
    </row>
    <row r="10" spans="2:8" ht="28.5" x14ac:dyDescent="0.2">
      <c r="B10" s="72" t="s">
        <v>86</v>
      </c>
      <c r="C10" s="73" t="s">
        <v>115</v>
      </c>
    </row>
    <row r="11" spans="2:8" x14ac:dyDescent="0.2">
      <c r="B11" s="77" t="s">
        <v>114</v>
      </c>
      <c r="C11" s="75">
        <f>ROUNDUP(C4*C8,2)</f>
        <v>0.52</v>
      </c>
      <c r="E11" s="10" t="str">
        <f>IF('Skøn - Metode A'!C9="ja",'Opsamling og Metode C'!B22,'Opsamling og Metode C'!B23)</f>
        <v/>
      </c>
    </row>
    <row r="12" spans="2:8" x14ac:dyDescent="0.2">
      <c r="B12" s="77" t="s">
        <v>116</v>
      </c>
      <c r="C12" s="75">
        <f>ROUNDUP(C5*C8,2)</f>
        <v>0.22</v>
      </c>
      <c r="E12" s="10" t="str">
        <f>IF('Skøn - Metode A'!C26="ja",'Opsamling og Metode C'!B22,'Opsamling og Metode C'!B23)</f>
        <v>DET ER DENNE PROCENT, DER SKAL ANVENDES TIL REGULERING</v>
      </c>
    </row>
    <row r="13" spans="2:8" ht="57" x14ac:dyDescent="0.2">
      <c r="B13" s="84" t="s">
        <v>135</v>
      </c>
      <c r="C13" s="52"/>
    </row>
    <row r="14" spans="2:8" x14ac:dyDescent="0.2">
      <c r="C14" s="52"/>
    </row>
    <row r="15" spans="2:8" x14ac:dyDescent="0.2">
      <c r="B15" s="122" t="s">
        <v>117</v>
      </c>
      <c r="C15" s="52"/>
    </row>
    <row r="16" spans="2:8" x14ac:dyDescent="0.2">
      <c r="B16" s="51" t="s">
        <v>118</v>
      </c>
    </row>
    <row r="17" spans="2:2" x14ac:dyDescent="0.2">
      <c r="B17" s="51" t="s">
        <v>136</v>
      </c>
    </row>
    <row r="19" spans="2:2" x14ac:dyDescent="0.2">
      <c r="B19" s="122" t="s">
        <v>142</v>
      </c>
    </row>
    <row r="20" spans="2:2" x14ac:dyDescent="0.2">
      <c r="B20" s="51" t="s">
        <v>143</v>
      </c>
    </row>
    <row r="21" spans="2:2" x14ac:dyDescent="0.2">
      <c r="B21" s="51" t="s">
        <v>144</v>
      </c>
    </row>
    <row r="22" spans="2:2" x14ac:dyDescent="0.2">
      <c r="B22" s="144" t="s">
        <v>124</v>
      </c>
    </row>
    <row r="23" spans="2:2" x14ac:dyDescent="0.2">
      <c r="B23" s="143" t="s">
        <v>125</v>
      </c>
    </row>
  </sheetData>
  <sheetProtection formatCells="0" insertRows="0"/>
  <pageMargins left="0.70866141732283472" right="0.70866141732283472" top="0.74803149606299213" bottom="0.74803149606299213" header="0.31496062992125984" footer="0.31496062992125984"/>
  <pageSetup paperSize="8" scale="85" orientation="portrait" r:id="rId1"/>
  <headerFooter>
    <oddFooter xml:space="preserve">&amp;CLandsforeningen af Menighedsråd 
Eksempel på beregning af momsfradrag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8"/>
  <sheetViews>
    <sheetView workbookViewId="0">
      <selection activeCell="A3" sqref="A3"/>
    </sheetView>
  </sheetViews>
  <sheetFormatPr defaultRowHeight="12.75" x14ac:dyDescent="0.2"/>
  <cols>
    <col min="9" max="9" width="18.5703125" customWidth="1"/>
  </cols>
  <sheetData>
    <row r="1" spans="1:1" ht="18" x14ac:dyDescent="0.25">
      <c r="A1" s="149" t="s">
        <v>149</v>
      </c>
    </row>
    <row r="3" spans="1:1" ht="15" x14ac:dyDescent="0.2">
      <c r="A3" s="146" t="s">
        <v>148</v>
      </c>
    </row>
    <row r="4" spans="1:1" x14ac:dyDescent="0.2">
      <c r="A4" s="148" t="s">
        <v>147</v>
      </c>
    </row>
    <row r="47" spans="1:1" x14ac:dyDescent="0.2">
      <c r="A47" s="147" t="s">
        <v>150</v>
      </c>
    </row>
    <row r="48" spans="1:1" x14ac:dyDescent="0.2">
      <c r="A48" s="147" t="s">
        <v>151</v>
      </c>
    </row>
  </sheetData>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57AAD9B77F22F4789F8830B788FF600" ma:contentTypeVersion="1" ma:contentTypeDescription="Opret et nyt dokument." ma:contentTypeScope="" ma:versionID="3a6b5240592ec95893132742d44d4050">
  <xsd:schema xmlns:xsd="http://www.w3.org/2001/XMLSchema" xmlns:xs="http://www.w3.org/2001/XMLSchema" xmlns:p="http://schemas.microsoft.com/office/2006/metadata/properties" xmlns:ns1="http://schemas.microsoft.com/sharepoint/v3" targetNamespace="http://schemas.microsoft.com/office/2006/metadata/properties" ma:root="true" ma:fieldsID="a771c543922ac300dcdb45e1d95f22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55B6ED1-8AAC-4D7C-95F9-AA69A7567CFF}">
  <ds:schemaRefs>
    <ds:schemaRef ds:uri="http://schemas.microsoft.com/sharepoint/v3/contenttype/forms"/>
  </ds:schemaRefs>
</ds:datastoreItem>
</file>

<file path=customXml/itemProps2.xml><?xml version="1.0" encoding="utf-8"?>
<ds:datastoreItem xmlns:ds="http://schemas.openxmlformats.org/officeDocument/2006/customXml" ds:itemID="{3C76B7B6-2DA4-4D13-98F8-23AC85ECE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AAFF6-97CB-4B1A-883D-E6A23538837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vt:lpstr>
      <vt:lpstr>Metode B</vt:lpstr>
      <vt:lpstr>Skøn - Metode A</vt:lpstr>
      <vt:lpstr>Opsamling og Metode C</vt:lpstr>
      <vt:lpstr>Guide  - Metodevalg</vt:lpstr>
      <vt:lpstr>'Opsamling og Metode C'!Print_Area</vt:lpstr>
      <vt:lpstr>'Skøn - Metode 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dc:creator>
  <cp:lastModifiedBy>DKJRS</cp:lastModifiedBy>
  <cp:lastPrinted>2018-12-06T13:02:44Z</cp:lastPrinted>
  <dcterms:created xsi:type="dcterms:W3CDTF">2007-04-18T13:48:23Z</dcterms:created>
  <dcterms:modified xsi:type="dcterms:W3CDTF">2022-01-03T14:44:42Z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21736110</vt:lpwstr>
  </property>
  <property fmtid="{D5CDD505-2E9C-101B-9397-08002B2CF9AE}" pid="3" name="PwC Version Number">
    <vt:lpwstr>2</vt:lpwstr>
  </property>
</Properties>
</file>