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rkenettet-my.sharepoint.com/personal/ram_km_dk/Documents/Skrivebord/"/>
    </mc:Choice>
  </mc:AlternateContent>
  <xr:revisionPtr revIDLastSave="294" documentId="11_46B253A5257FFBFEFA636A5C222BC4D3BBBA40CB" xr6:coauthVersionLast="47" xr6:coauthVersionMax="47" xr10:uidLastSave="{B1EA1B30-F549-4791-87A9-5B4365A04B17}"/>
  <bookViews>
    <workbookView xWindow="-120" yWindow="-120" windowWidth="29040" windowHeight="15840" activeTab="1" xr2:uid="{00000000-000D-0000-FFFF-FFFF00000000}"/>
  </bookViews>
  <sheets>
    <sheet name="Samlet oversigt" sheetId="1" r:id="rId1"/>
    <sheet name="Underbilag" sheetId="2" r:id="rId2"/>
    <sheet name="Lønkontering" sheetId="4" r:id="rId3"/>
    <sheet name="Vektorer" sheetId="3" r:id="rId4"/>
  </sheets>
  <definedNames>
    <definedName name="_xlnm.Print_Area" localSheetId="0">'Samlet oversigt'!$A$2:$D$60</definedName>
    <definedName name="_xlnm.Print_Area" localSheetId="1">Underbilag!$A$1:$F$285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15" i="1"/>
  <c r="C16" i="4"/>
  <c r="E29" i="2"/>
  <c r="D14" i="1" s="1"/>
  <c r="C24" i="4"/>
  <c r="E141" i="2"/>
  <c r="D145" i="2"/>
  <c r="E145" i="2" s="1"/>
  <c r="D143" i="2"/>
  <c r="D146" i="2"/>
  <c r="D144" i="2"/>
  <c r="E144" i="2" s="1"/>
  <c r="E47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C23" i="4" l="1"/>
  <c r="F26" i="4"/>
  <c r="C25" i="4"/>
  <c r="C20" i="4"/>
  <c r="C19" i="4"/>
  <c r="C15" i="4"/>
  <c r="C14" i="4"/>
  <c r="C11" i="4"/>
  <c r="D11" i="4" s="1"/>
  <c r="E11" i="4" s="1"/>
  <c r="C10" i="4"/>
  <c r="D10" i="4" s="1"/>
  <c r="E10" i="4" s="1"/>
  <c r="C8" i="4"/>
  <c r="D8" i="4" s="1"/>
  <c r="E8" i="4" s="1"/>
  <c r="E270" i="2"/>
  <c r="D34" i="1" s="1"/>
  <c r="E217" i="2"/>
  <c r="D28" i="1" s="1"/>
  <c r="E207" i="2"/>
  <c r="D27" i="1" s="1"/>
  <c r="E197" i="2"/>
  <c r="D26" i="1" s="1"/>
  <c r="E136" i="2"/>
  <c r="D22" i="1" s="1"/>
  <c r="E184" i="2"/>
  <c r="D24" i="1" s="1"/>
  <c r="E36" i="2"/>
  <c r="E37" i="2"/>
  <c r="E38" i="2"/>
  <c r="E39" i="2"/>
  <c r="E40" i="2"/>
  <c r="E35" i="2"/>
  <c r="E34" i="2"/>
  <c r="E283" i="2"/>
  <c r="D36" i="1" s="1"/>
  <c r="E257" i="2"/>
  <c r="D33" i="1" s="1"/>
  <c r="E249" i="2"/>
  <c r="D32" i="1" s="1"/>
  <c r="C12" i="4"/>
  <c r="E143" i="2"/>
  <c r="E146" i="2"/>
  <c r="D148" i="2"/>
  <c r="E148" i="2" s="1"/>
  <c r="E110" i="2"/>
  <c r="D20" i="1" s="1"/>
  <c r="E157" i="2"/>
  <c r="E70" i="2"/>
  <c r="D18" i="1" s="1"/>
  <c r="E230" i="2"/>
  <c r="D30" i="1" s="1"/>
  <c r="E167" i="2"/>
  <c r="E120" i="2"/>
  <c r="D21" i="1" s="1"/>
  <c r="E98" i="2"/>
  <c r="D19" i="1" s="1"/>
  <c r="E238" i="2"/>
  <c r="D31" i="1" s="1"/>
  <c r="C7" i="4" l="1"/>
  <c r="C9" i="4"/>
  <c r="C13" i="4"/>
  <c r="C17" i="4"/>
  <c r="C18" i="4"/>
  <c r="E41" i="2"/>
  <c r="C6" i="4" s="1"/>
  <c r="D149" i="2"/>
  <c r="E149" i="2"/>
  <c r="E169" i="2" s="1"/>
  <c r="E61" i="2"/>
  <c r="D17" i="1" s="1"/>
  <c r="D23" i="1" l="1"/>
  <c r="C21" i="4"/>
  <c r="D16" i="1"/>
  <c r="D13" i="1"/>
  <c r="C22" i="4"/>
  <c r="D22" i="4" l="1"/>
  <c r="E22" i="4" s="1"/>
  <c r="D37" i="1"/>
  <c r="D17" i="4" s="1"/>
  <c r="E17" i="4" s="1"/>
  <c r="D14" i="4"/>
  <c r="E14" i="4" s="1"/>
  <c r="D13" i="4"/>
  <c r="E13" i="4" s="1"/>
  <c r="D9" i="4"/>
  <c r="E9" i="4" s="1"/>
  <c r="D25" i="4"/>
  <c r="E25" i="4" s="1"/>
  <c r="D20" i="4"/>
  <c r="E20" i="4" s="1"/>
  <c r="D18" i="4"/>
  <c r="E18" i="4" s="1"/>
  <c r="D21" i="4" l="1"/>
  <c r="E21" i="4" s="1"/>
  <c r="D24" i="4"/>
  <c r="E24" i="4" s="1"/>
  <c r="D23" i="4"/>
  <c r="E23" i="4" s="1"/>
  <c r="D16" i="4"/>
  <c r="D19" i="4"/>
  <c r="E19" i="4" s="1"/>
  <c r="D12" i="4"/>
  <c r="E12" i="4" s="1"/>
  <c r="D15" i="4"/>
  <c r="E15" i="4" s="1"/>
  <c r="D7" i="4"/>
  <c r="E7" i="4" s="1"/>
  <c r="D6" i="4"/>
  <c r="E6" i="4" s="1"/>
  <c r="B23" i="3"/>
  <c r="D23" i="3" s="1"/>
  <c r="E23" i="3" s="1"/>
  <c r="D38" i="1"/>
  <c r="B24" i="3"/>
  <c r="D24" i="3" s="1"/>
  <c r="E24" i="3" s="1"/>
  <c r="D39" i="1"/>
  <c r="D41" i="1" s="1"/>
  <c r="B26" i="3"/>
  <c r="D26" i="3" s="1"/>
  <c r="E26" i="3" s="1"/>
  <c r="B25" i="3"/>
  <c r="D25" i="3" s="1"/>
  <c r="E25" i="3" s="1"/>
  <c r="E16" i="4" l="1"/>
  <c r="E26" i="4" s="1"/>
  <c r="D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bruger</author>
    <author>tc={F39FF90C-40C3-40DA-9F1F-406ADDB01D88}</author>
  </authors>
  <commentList>
    <comment ref="D40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Er der ansat to kordegne, kan menighedsrådet tillægge opgørelsen tids-forbruget til ferie. </t>
        </r>
      </text>
    </comment>
    <comment ref="D41" authorId="1" shapeId="0" xr:uid="{F39FF90C-40C3-40DA-9F1F-406ADDB01D8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Divideres med 52 for at få ugentligt timetal</t>
      </text>
    </comment>
    <comment ref="D43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Hvis der kun er ansat én kordegn, kan det være nødvendigt at ansætte en vikar til at løse opgaverne, når kordegnen holder ferie.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bruger</author>
    <author>tc={C885A170-0969-4D4E-A2FE-84B8439B8A36}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Det er vigtigt at læse den samlede vejledning.</t>
        </r>
      </text>
    </comment>
    <comment ref="B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Det anbefales, at foretage vurderinger i forhold til Kirkeministeriets kvartalsvise beregninger over tidsforbruget til de faktiske registreringer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0" authorId="1" shapeId="0" xr:uid="{C885A170-0969-4D4E-A2FE-84B8439B8A36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Bruges kun af 1.16.-sogne</t>
      </text>
    </comment>
    <comment ref="B1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Den offentlige ekspeditionstid er som udgangspunkt dækket af den tid, der er afsat til de enkelte opgaver, jf. vejledningen om personregistrering.</t>
        </r>
      </text>
    </comment>
    <comment ref="D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Incl. tid til forberedelse mv.,
hvis der er kirkesangerfunktion
</t>
        </r>
      </text>
    </comment>
    <comment ref="D4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Menighedsrådet kan vælge at fastsætte tidsforbruget til hver enkelt opgave eller at afsætte et samlet timetal til rådighed for præsterne til sekretærfunktioner.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Hvis der vælges et samlet timetal i felt E44 til denne opgave, sættes "x" ved de opgaver der er til præsternes rådighed inden for dette timetal.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</text>
    </comment>
    <comment ref="F5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5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6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Vær opmærksom på, at de samme opgaver kan være beskrevet under punkt A.8.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Vær opmærksom på, at disse opgaver er med under punkt 7, hvis kordegnen er regnskabsfører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 xml:space="preserve">Vær opmærksom på, at disse opgaver er med under punkt 7, hvis kordegnen er regnskabsfører
</t>
        </r>
      </text>
    </comment>
    <comment ref="F9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6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0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 xml:space="preserve">Dette punkt indeholder ikke regnskab for kirkegården. Dette er evt. en del af punkt A.7
</t>
        </r>
      </text>
    </comment>
    <comment ref="B112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Dette indeholder ikke regnskabsopgaver.
Dette er evt. en del af punkt A.7.</t>
        </r>
      </text>
    </comment>
    <comment ref="F119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2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Bemærk, at der er mulighed for, at de samme opgaver er beskrevet under punkt A.5.b.</t>
        </r>
      </text>
    </comment>
    <comment ref="F180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1" authorId="0" shapeId="0" xr:uid="{00000000-0006-0000-0100-00001A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2" authorId="0" shapeId="0" xr:uid="{00000000-0006-0000-0100-00001B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3" authorId="0" shapeId="0" xr:uid="{00000000-0006-0000-0100-00001C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4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5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3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4" authorId="0" shapeId="0" xr:uid="{00000000-0006-0000-0100-000021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5" authorId="0" shapeId="0" xr:uid="{00000000-0006-0000-0100-000022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6" authorId="0" shapeId="0" xr:uid="{00000000-0006-0000-0100-000023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1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2" authorId="0" shapeId="0" xr:uid="{00000000-0006-0000-0100-000025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3" authorId="0" shapeId="0" xr:uid="{00000000-0006-0000-0100-000026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4" authorId="0" shapeId="0" xr:uid="{00000000-0006-0000-0100-000027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5" authorId="0" shapeId="0" xr:uid="{00000000-0006-0000-0100-000028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</text>
    </comment>
    <comment ref="F216" authorId="0" shapeId="0" xr:uid="{00000000-0006-0000-0100-000029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3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4" authorId="0" shapeId="0" xr:uid="{00000000-0006-0000-0100-00002B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5" authorId="0" shapeId="0" xr:uid="{00000000-0006-0000-0100-00002C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6" authorId="0" shapeId="0" xr:uid="{00000000-0006-0000-0100-00002D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7" authorId="0" shapeId="0" xr:uid="{00000000-0006-0000-0100-00002E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8" authorId="0" shapeId="0" xr:uid="{00000000-0006-0000-0100-00002F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9" authorId="0" shapeId="0" xr:uid="{00000000-0006-0000-0100-000030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4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5" authorId="0" shapeId="0" xr:uid="{00000000-0006-0000-0100-000032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6" authorId="0" shapeId="0" xr:uid="{00000000-0006-0000-0100-000033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7" authorId="0" shapeId="0" xr:uid="{00000000-0006-0000-0100-000034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2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3" authorId="0" shapeId="0" xr:uid="{00000000-0006-0000-0100-000036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4" authorId="0" shapeId="0" xr:uid="{00000000-0006-0000-0100-000037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5" authorId="0" shapeId="0" xr:uid="{00000000-0006-0000-0100-000038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</text>
    </comment>
    <comment ref="F246" authorId="0" shapeId="0" xr:uid="{00000000-0006-0000-0100-000039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</text>
    </comment>
    <comment ref="F247" authorId="0" shapeId="0" xr:uid="{00000000-0006-0000-0100-00003A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</text>
    </comment>
    <comment ref="F248" authorId="0" shapeId="0" xr:uid="{00000000-0006-0000-0100-00003B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</text>
    </comment>
    <comment ref="F253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54" authorId="0" shapeId="0" xr:uid="{00000000-0006-0000-0100-00003D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55" authorId="0" shapeId="0" xr:uid="{00000000-0006-0000-0100-00003E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56" authorId="0" shapeId="0" xr:uid="{00000000-0006-0000-0100-00003F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5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6" authorId="0" shapeId="0" xr:uid="{00000000-0006-0000-0100-000041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7" authorId="0" shapeId="0" xr:uid="{00000000-0006-0000-0100-000042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8" authorId="0" shapeId="0" xr:uid="{00000000-0006-0000-0100-000043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9" authorId="0" shapeId="0" xr:uid="{00000000-0006-0000-0100-000044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75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Opgaverne skal være klart definerede i en samarbejdsaftale.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5" authorId="0" shapeId="0" xr:uid="{00000000-0006-0000-0100-000046000000}">
      <text>
        <r>
          <rPr>
            <b/>
            <sz val="9"/>
            <color indexed="81"/>
            <rFont val="Tahoma"/>
            <family val="2"/>
          </rPr>
          <t>Der må kun bruges formålskontonumre som findes på faneblad "lønkontering".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6" authorId="0" shapeId="0" xr:uid="{00000000-0006-0000-0100-000047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7" authorId="0" shapeId="0" xr:uid="{00000000-0006-0000-0100-000048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8" authorId="0" shapeId="0" xr:uid="{00000000-0006-0000-0100-000049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9" authorId="0" shapeId="0" xr:uid="{00000000-0006-0000-0100-00004A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0" authorId="0" shapeId="0" xr:uid="{00000000-0006-0000-0100-00004B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1" authorId="0" shapeId="0" xr:uid="{00000000-0006-0000-0100-00004C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2" authorId="0" shapeId="0" xr:uid="{00000000-0006-0000-0100-00004D000000}">
      <text>
        <r>
          <rPr>
            <b/>
            <sz val="9"/>
            <color indexed="81"/>
            <rFont val="Tahoma"/>
            <charset val="1"/>
          </rPr>
          <t>Der må kun bruges formålskontonumre som findes på faneblad "lønkontering".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<sst xmlns="http://schemas.openxmlformats.org/spreadsheetml/2006/main" count="328" uniqueCount="218">
  <si>
    <t>Timer</t>
  </si>
  <si>
    <t>Antal timer i alt</t>
  </si>
  <si>
    <t>Sognegård</t>
  </si>
  <si>
    <t>Forpagtergård</t>
  </si>
  <si>
    <t>I alt</t>
  </si>
  <si>
    <t>Fakturering</t>
  </si>
  <si>
    <t>Gravstedsbreve</t>
  </si>
  <si>
    <t>Rykkere</t>
  </si>
  <si>
    <t>Gravstedslegatadministration</t>
  </si>
  <si>
    <t>Debitoropfølgning</t>
  </si>
  <si>
    <t>Kirke- og kirkegårdsudvalg</t>
  </si>
  <si>
    <t>Forretningsudvalg</t>
  </si>
  <si>
    <t>Budget- og økonomiudvalg</t>
  </si>
  <si>
    <t>Sogne-/aktivitetsudvalg</t>
  </si>
  <si>
    <t>Kirkebladsudvalg</t>
  </si>
  <si>
    <t>Koncertudvalg</t>
  </si>
  <si>
    <t>Udsmykningsudvalg</t>
  </si>
  <si>
    <t>Tværkulturelt udvalg</t>
  </si>
  <si>
    <t>Menighedspleje</t>
  </si>
  <si>
    <t>Kirkebil</t>
  </si>
  <si>
    <t>Kalenderstyring</t>
  </si>
  <si>
    <t>Medarbejdermøder, MUS</t>
  </si>
  <si>
    <t>Statistik</t>
  </si>
  <si>
    <t>Menighedsrådets arkiv</t>
  </si>
  <si>
    <t>Nøgleadministration</t>
  </si>
  <si>
    <t>Indkøb</t>
  </si>
  <si>
    <t>Rundvisninger</t>
  </si>
  <si>
    <t>Bekendtgørelser i kirken</t>
  </si>
  <si>
    <t>Forpagtergård, jord</t>
  </si>
  <si>
    <t>Forpagtergård, jagt</t>
  </si>
  <si>
    <t>Sognegård/menighedshus</t>
  </si>
  <si>
    <t>EDB-ansvarlig</t>
  </si>
  <si>
    <t>Skønnet tidsforbrug</t>
  </si>
  <si>
    <t>Andre regnskabsfunktioner</t>
  </si>
  <si>
    <t>Kollektregnskab</t>
  </si>
  <si>
    <t>Bazar</t>
  </si>
  <si>
    <t>Kirkegårdsadministration</t>
  </si>
  <si>
    <t>Sognets/sognenes navn(e):</t>
  </si>
  <si>
    <t>Provsti:</t>
  </si>
  <si>
    <t>Stift:</t>
  </si>
  <si>
    <t>Ejendomme med særskilt regnskab</t>
  </si>
  <si>
    <t>Administration og udlejning af ejendomme</t>
  </si>
  <si>
    <t>Regnskabsopgaver</t>
  </si>
  <si>
    <t>Sekretær for menighedsråd og formand</t>
  </si>
  <si>
    <t>Sekretær for udvalg og funktioner under menighedsrådet</t>
  </si>
  <si>
    <t>Præstegårdsudvalg/boligudvalg</t>
  </si>
  <si>
    <t>Medvirken ved syn</t>
  </si>
  <si>
    <t>Telefonvagt ud over åbningstid</t>
  </si>
  <si>
    <t>Materiale i forbindelse med dåb</t>
  </si>
  <si>
    <t>Materiale i forbindelse med vielse</t>
  </si>
  <si>
    <t>Samlet opgørelse af timer til kordegnefunktionen</t>
  </si>
  <si>
    <t>Samtale med pårørende om gravsteder</t>
  </si>
  <si>
    <t>Skov</t>
  </si>
  <si>
    <t>Tjenesteboliger/lejeboliger</t>
  </si>
  <si>
    <t>Forsikringssager (kan være indregnet i kassererfunktion)</t>
  </si>
  <si>
    <t>Alle farvede felter i skemaet er åbne for indskrivning</t>
  </si>
  <si>
    <t>Kordegnefunktionen i % af fuld tid</t>
  </si>
  <si>
    <t>Vektorer for stillinger - timer:</t>
  </si>
  <si>
    <t>Vektorer for resttimer:</t>
  </si>
  <si>
    <t>A</t>
  </si>
  <si>
    <t>B</t>
  </si>
  <si>
    <t>C</t>
  </si>
  <si>
    <t>D</t>
  </si>
  <si>
    <t>Formand</t>
  </si>
  <si>
    <t xml:space="preserve">Årligt timetal for grundelement </t>
  </si>
  <si>
    <t>Menighedsrådsmøder</t>
  </si>
  <si>
    <t>Kirkeblad</t>
  </si>
  <si>
    <t>Bogføring                                       (Tast minutter pr. bilag)</t>
  </si>
  <si>
    <t>Menighedsråd:___________________________________________________________________</t>
  </si>
  <si>
    <r>
      <t>Kordegn (</t>
    </r>
    <r>
      <rPr>
        <sz val="10"/>
        <rFont val="Arial"/>
        <family val="2"/>
      </rPr>
      <t>kvittering for deltagelse i forhandling)</t>
    </r>
    <r>
      <rPr>
        <b/>
        <sz val="10"/>
        <rFont val="Arial"/>
        <family val="2"/>
      </rPr>
      <t>:_________________________________________</t>
    </r>
  </si>
  <si>
    <t>Forhandlet dato: ________________________________________</t>
  </si>
  <si>
    <t>Menighedsråd: __________________________________________________________________</t>
  </si>
  <si>
    <t>Godkendt på menighedsrådsmøde den ____________________________________________</t>
  </si>
  <si>
    <r>
      <t>Kordegn (</t>
    </r>
    <r>
      <rPr>
        <sz val="10"/>
        <rFont val="Arial"/>
        <family val="2"/>
      </rPr>
      <t>kvittering for modtagelse)</t>
    </r>
    <r>
      <rPr>
        <b/>
        <sz val="10"/>
        <rFont val="Arial"/>
        <family val="2"/>
      </rPr>
      <t>:__________________________________________________</t>
    </r>
  </si>
  <si>
    <t>Personregistrering</t>
  </si>
  <si>
    <t>Betjening af kirkekontor</t>
  </si>
  <si>
    <t>Post</t>
  </si>
  <si>
    <t>Mulighed:</t>
  </si>
  <si>
    <t>Liturgisk kirketjeneste</t>
  </si>
  <si>
    <t>Antal</t>
  </si>
  <si>
    <t>Tid pr. tjeneste</t>
  </si>
  <si>
    <t>Højmesser</t>
  </si>
  <si>
    <t>Andre gudstjenester mv.</t>
  </si>
  <si>
    <t>Vielser/velsignelser</t>
  </si>
  <si>
    <t>Bisættelser</t>
  </si>
  <si>
    <t>Begravelser</t>
  </si>
  <si>
    <t>Sekrefærfunktioner for præster</t>
  </si>
  <si>
    <t>Administration vedr. konfirmander og minikonfirmander</t>
  </si>
  <si>
    <t>Lister mv. i forbindelse med Alle Helgen</t>
  </si>
  <si>
    <t>Administration af dåbsklub</t>
  </si>
  <si>
    <t>Administration vedr. arrangementer</t>
  </si>
  <si>
    <t>Fremstilling af materiale til undervisning</t>
  </si>
  <si>
    <t>Samlet timetal til rådighed for præsterne</t>
  </si>
  <si>
    <t>Eller skønnet timetal pr. opgave:</t>
  </si>
  <si>
    <r>
      <t xml:space="preserve">Sæt x  </t>
    </r>
    <r>
      <rPr>
        <b/>
        <sz val="10"/>
        <rFont val="Calibri"/>
        <family val="2"/>
      </rPr>
      <t>↓</t>
    </r>
  </si>
  <si>
    <t>Lønadministration                            (Tast timer pr. cpr.-nr.)</t>
  </si>
  <si>
    <t xml:space="preserve">Antal regnskabsbilag </t>
  </si>
  <si>
    <t xml:space="preserve">Årligt antal cpr.-numre </t>
  </si>
  <si>
    <t>Sognebåndsløserprotokol</t>
  </si>
  <si>
    <t>Sekretæropgaver for menighedsråd samt udvalg og funktioner under menighedsråd</t>
  </si>
  <si>
    <t>Sekretæropgaver for kontaktperson</t>
  </si>
  <si>
    <t>Personaleadministrative opgaver for kontaktperson</t>
  </si>
  <si>
    <t>Sekretæropgaver for kasserer</t>
  </si>
  <si>
    <t>Personaleadministrative opgaver for kasserer</t>
  </si>
  <si>
    <t>Valgbestyrelse</t>
  </si>
  <si>
    <t>PR-udvalg</t>
  </si>
  <si>
    <t>Hjemmesideudvalg</t>
  </si>
  <si>
    <t>Sekretæropgaver for kirkeværge</t>
  </si>
  <si>
    <t>Administrative koordineringsopgaver</t>
  </si>
  <si>
    <t xml:space="preserve">Formelle ledelsesopgaver </t>
  </si>
  <si>
    <t>Styring af ferie og fridage for kontaktpersonen</t>
  </si>
  <si>
    <t>Planlægning af medarbejderes arbejdstid for kontaktpersonen</t>
  </si>
  <si>
    <t>Ansvar for planlægningsmøder</t>
  </si>
  <si>
    <t>Tilmelding til diverse arrangementer</t>
  </si>
  <si>
    <t>A. Kerneopgaver ved ansættelsesmyndigheden</t>
  </si>
  <si>
    <t>B. Øvrige opgaver ved ansættelsesmyndigheden</t>
  </si>
  <si>
    <t>A.1</t>
  </si>
  <si>
    <t>A.2</t>
  </si>
  <si>
    <t>A.3</t>
  </si>
  <si>
    <t>A.4</t>
  </si>
  <si>
    <t>A.5</t>
  </si>
  <si>
    <t>A.5.a</t>
  </si>
  <si>
    <t>A.5.b</t>
  </si>
  <si>
    <t>A.5.c</t>
  </si>
  <si>
    <t>A.5.d</t>
  </si>
  <si>
    <t>A.6</t>
  </si>
  <si>
    <t>A.7</t>
  </si>
  <si>
    <t>Sørge for vikardækning</t>
  </si>
  <si>
    <t>Tilrettelæggelse af arbejde for kontorets personale</t>
  </si>
  <si>
    <t>B.9</t>
  </si>
  <si>
    <t>Tekniske opgaver</t>
  </si>
  <si>
    <t>Andet AV-udstyr</t>
  </si>
  <si>
    <t>B.10</t>
  </si>
  <si>
    <t>Administration af menighedspleje (excl. regnskab)</t>
  </si>
  <si>
    <t>Øvrige administrative opgaver</t>
  </si>
  <si>
    <t>Generel kontorbetjening</t>
  </si>
  <si>
    <t xml:space="preserve">C. Kerneopgaver fra andre kirkefunktionærers protokollater </t>
  </si>
  <si>
    <t>C.12</t>
  </si>
  <si>
    <t>Protokollat for sognemedhjælpere</t>
  </si>
  <si>
    <t>Protokollat for kirketjenere</t>
  </si>
  <si>
    <t>Protokollat for kirkemusikere</t>
  </si>
  <si>
    <t>Protokollat for gravere</t>
  </si>
  <si>
    <t>Protokollater for organister</t>
  </si>
  <si>
    <t>C.13</t>
  </si>
  <si>
    <t>C.14</t>
  </si>
  <si>
    <t>C.15</t>
  </si>
  <si>
    <t>D. Opgaver ved andre ansættelsesmyndigheder i henhold til samarbejdsaftale</t>
  </si>
  <si>
    <t>B.11</t>
  </si>
  <si>
    <t>C.16</t>
  </si>
  <si>
    <t>Kerneopgaver ved ansættelsesmyndigheden</t>
  </si>
  <si>
    <t>Kerneopgaver fra andre kirkefunktionærers protokollater</t>
  </si>
  <si>
    <t>D.17</t>
  </si>
  <si>
    <t>Opgaver ved andre ansættelsesmyndigheder i henhold til samarbejdsaftale</t>
  </si>
  <si>
    <t>Øvrige opgaver ved ansættelsesmyndigheden</t>
  </si>
  <si>
    <t>Afløsningsopgaver for andre faggrupper</t>
  </si>
  <si>
    <t>Rest til deltidsstilling/løs medhjælp</t>
  </si>
  <si>
    <t>Antal fuldtidsstillinger á 37 timer/uge)</t>
  </si>
  <si>
    <t>Regnskabsopgaver i l alt</t>
  </si>
  <si>
    <t>Evt. tillæg for feriedækning (ved gensidig vikardækning)</t>
  </si>
  <si>
    <r>
      <t xml:space="preserve">Beregnet/skønnet vikarbehov                            Indtast </t>
    </r>
    <r>
      <rPr>
        <b/>
        <sz val="11"/>
        <rFont val="Wingdings"/>
        <charset val="2"/>
      </rPr>
      <t>èèè</t>
    </r>
  </si>
  <si>
    <t>Konto</t>
  </si>
  <si>
    <t>Vejledende oversigt over lønudgiftens fordeling på formålskonti</t>
  </si>
  <si>
    <t>Formål</t>
  </si>
  <si>
    <t>%</t>
  </si>
  <si>
    <t>Kirkelig undervisning</t>
  </si>
  <si>
    <t>Diakonal virksomhed</t>
  </si>
  <si>
    <t>Kommunikation</t>
  </si>
  <si>
    <t>Kirkekor</t>
  </si>
  <si>
    <t>Kirkekoncerter</t>
  </si>
  <si>
    <t>Foredrags- og mødevirksomhed</t>
  </si>
  <si>
    <t>Kirkegården</t>
  </si>
  <si>
    <t>Skov og landbrug</t>
  </si>
  <si>
    <t>Administration, fælles formål</t>
  </si>
  <si>
    <t>Menighedsrådet</t>
  </si>
  <si>
    <t>Personale</t>
  </si>
  <si>
    <t>Bygninger</t>
  </si>
  <si>
    <t>Økonomi</t>
  </si>
  <si>
    <t>Valg</t>
  </si>
  <si>
    <t>Gudstjenester og kirkelige handlinger</t>
  </si>
  <si>
    <t>Kontrol</t>
  </si>
  <si>
    <t>Til   manuel fordeling af %</t>
  </si>
  <si>
    <r>
      <t xml:space="preserve">Hvis der er for mange formål bør de manuelt samles til max 6. (kolonne F)                                          </t>
    </r>
    <r>
      <rPr>
        <b/>
        <sz val="10"/>
        <rFont val="Arial"/>
        <family val="2"/>
      </rPr>
      <t xml:space="preserve">Bemærk også, at den endelige sum skal være 100 %  </t>
    </r>
    <r>
      <rPr>
        <sz val="10"/>
        <rFont val="Arial"/>
        <family val="2"/>
      </rPr>
      <t xml:space="preserve">                                                     </t>
    </r>
  </si>
  <si>
    <t>Vurdering af timer fordelt på opgaver i kordegnefunktionen</t>
  </si>
  <si>
    <t>Vurdering af omfanget af kordegnefunktionen</t>
  </si>
  <si>
    <t>Skønnet forbrug til civilregistrering</t>
  </si>
  <si>
    <t>Skønnet forbrug til kirkelig registrering</t>
  </si>
  <si>
    <t>Personregistrering - civil</t>
  </si>
  <si>
    <t>Personregistrering - kirkelig</t>
  </si>
  <si>
    <t>%      Afrundet til multiplum  af 3</t>
  </si>
  <si>
    <t>Fremstilling af salmeblade/sangblade</t>
  </si>
  <si>
    <t>Foldere, flyers o.l.</t>
  </si>
  <si>
    <t xml:space="preserve">Kopimaskine, printere </t>
  </si>
  <si>
    <t>A.6.</t>
  </si>
  <si>
    <t>Kommunikationopgaver</t>
  </si>
  <si>
    <t>A.7.a</t>
  </si>
  <si>
    <t>A.7.b</t>
  </si>
  <si>
    <t>A.7.c</t>
  </si>
  <si>
    <t>A.8</t>
  </si>
  <si>
    <t>Kommunikationsopgaver</t>
  </si>
  <si>
    <t>Sekretærfunktioner for præster</t>
  </si>
  <si>
    <t>Præsteboliger</t>
  </si>
  <si>
    <t>Øvrige ejendomme</t>
  </si>
  <si>
    <t>Deltagelse i planlægningsmøder, kalendermøder, erfa-møder o.l.</t>
  </si>
  <si>
    <t>Nyhedsbreve</t>
  </si>
  <si>
    <t>Skønnet forbrug til arbejdet i 1.16.-sogne (administrativt personnummer)</t>
  </si>
  <si>
    <t>Regnskabsfører for kirkekassen (eller dele af opgaven)</t>
  </si>
  <si>
    <t>Kontrol og attestation                      (Tast minutter pr. bilag)</t>
  </si>
  <si>
    <t>Betaling af regninger                       (Tast minitter pr. bilag)</t>
  </si>
  <si>
    <t>Kontering                                       (Tast minutter pr, bilag)</t>
  </si>
  <si>
    <t>Version september 2023</t>
  </si>
  <si>
    <t>Hjemmeside</t>
  </si>
  <si>
    <t>Facebook, Instagram o.l.</t>
  </si>
  <si>
    <t>Indtastninger i Sogn.dk, KultuNaut o.l.</t>
  </si>
  <si>
    <t>Kirkeside i ugeavis</t>
  </si>
  <si>
    <t>Presseansvarlig: Annoncer og omtaler i aviser</t>
  </si>
  <si>
    <t>Deltagelse i kurser</t>
  </si>
  <si>
    <t>Efteruddannelse</t>
  </si>
  <si>
    <t>Kursusdeltagelse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</si>
</sst>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</font>
    <font>
      <b/>
      <sz val="12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</font>
    <font>
      <b/>
      <sz val="11"/>
      <name val="Wingdings"/>
      <charset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Up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gray0625">
        <bgColor indexed="9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1" fontId="7" fillId="2" borderId="3" xfId="0" applyNumberFormat="1" applyFont="1" applyFill="1" applyBorder="1" applyAlignment="1">
      <alignment horizontal="right"/>
    </xf>
    <xf numFmtId="1" fontId="0" fillId="2" borderId="0" xfId="0" applyNumberFormat="1" applyFill="1"/>
    <xf numFmtId="1" fontId="7" fillId="2" borderId="0" xfId="0" applyNumberFormat="1" applyFont="1" applyFill="1" applyAlignment="1">
      <alignment horizontal="right"/>
    </xf>
    <xf numFmtId="1" fontId="9" fillId="2" borderId="3" xfId="0" applyNumberFormat="1" applyFont="1" applyFill="1" applyBorder="1" applyAlignment="1">
      <alignment horizontal="right"/>
    </xf>
    <xf numFmtId="1" fontId="9" fillId="2" borderId="6" xfId="0" applyNumberFormat="1" applyFont="1" applyFill="1" applyBorder="1" applyAlignment="1">
      <alignment horizontal="right"/>
    </xf>
    <xf numFmtId="1" fontId="9" fillId="2" borderId="0" xfId="0" applyNumberFormat="1" applyFont="1" applyFill="1" applyAlignment="1">
      <alignment horizontal="right"/>
    </xf>
    <xf numFmtId="1" fontId="0" fillId="0" borderId="0" xfId="0" applyNumberFormat="1"/>
    <xf numFmtId="0" fontId="2" fillId="2" borderId="1" xfId="0" applyFont="1" applyFill="1" applyBorder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0" xfId="0" applyFont="1"/>
    <xf numFmtId="1" fontId="16" fillId="2" borderId="0" xfId="0" applyNumberFormat="1" applyFont="1" applyFill="1"/>
    <xf numFmtId="0" fontId="1" fillId="0" borderId="0" xfId="0" applyFont="1"/>
    <xf numFmtId="0" fontId="6" fillId="2" borderId="10" xfId="0" applyFont="1" applyFill="1" applyBorder="1" applyAlignment="1">
      <alignment horizontal="left"/>
    </xf>
    <xf numFmtId="0" fontId="6" fillId="0" borderId="10" xfId="0" applyFont="1" applyBorder="1"/>
    <xf numFmtId="0" fontId="3" fillId="2" borderId="10" xfId="0" applyFont="1" applyFill="1" applyBorder="1"/>
    <xf numFmtId="1" fontId="7" fillId="3" borderId="3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0" fillId="0" borderId="10" xfId="0" applyBorder="1"/>
    <xf numFmtId="0" fontId="8" fillId="2" borderId="2" xfId="0" applyFont="1" applyFill="1" applyBorder="1"/>
    <xf numFmtId="2" fontId="0" fillId="0" borderId="0" xfId="0" applyNumberFormat="1"/>
    <xf numFmtId="0" fontId="18" fillId="0" borderId="0" xfId="0" applyFont="1"/>
    <xf numFmtId="0" fontId="9" fillId="2" borderId="3" xfId="0" applyFont="1" applyFill="1" applyBorder="1" applyAlignment="1">
      <alignment horizontal="right"/>
    </xf>
    <xf numFmtId="0" fontId="15" fillId="2" borderId="14" xfId="0" applyFont="1" applyFill="1" applyBorder="1" applyAlignment="1">
      <alignment horizontal="center"/>
    </xf>
    <xf numFmtId="1" fontId="15" fillId="2" borderId="3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10" fillId="6" borderId="5" xfId="0" applyNumberFormat="1" applyFont="1" applyFill="1" applyBorder="1" applyAlignment="1" applyProtection="1">
      <alignment horizontal="right"/>
      <protection locked="0"/>
    </xf>
    <xf numFmtId="1" fontId="15" fillId="2" borderId="5" xfId="0" applyNumberFormat="1" applyFont="1" applyFill="1" applyBorder="1"/>
    <xf numFmtId="1" fontId="14" fillId="2" borderId="12" xfId="0" applyNumberFormat="1" applyFont="1" applyFill="1" applyBorder="1"/>
    <xf numFmtId="1" fontId="14" fillId="2" borderId="6" xfId="0" applyNumberFormat="1" applyFont="1" applyFill="1" applyBorder="1"/>
    <xf numFmtId="1" fontId="14" fillId="2" borderId="3" xfId="0" applyNumberFormat="1" applyFont="1" applyFill="1" applyBorder="1"/>
    <xf numFmtId="0" fontId="3" fillId="8" borderId="0" xfId="0" applyFont="1" applyFill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4" borderId="14" xfId="0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/>
    <xf numFmtId="1" fontId="8" fillId="2" borderId="0" xfId="0" applyNumberFormat="1" applyFont="1" applyFill="1"/>
    <xf numFmtId="1" fontId="7" fillId="2" borderId="0" xfId="0" applyNumberFormat="1" applyFont="1" applyFill="1"/>
    <xf numFmtId="0" fontId="12" fillId="4" borderId="0" xfId="0" applyFont="1" applyFill="1" applyAlignment="1">
      <alignment horizontal="center"/>
    </xf>
    <xf numFmtId="2" fontId="8" fillId="7" borderId="2" xfId="0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 wrapText="1"/>
    </xf>
    <xf numFmtId="2" fontId="10" fillId="2" borderId="2" xfId="0" applyNumberFormat="1" applyFont="1" applyFill="1" applyBorder="1"/>
    <xf numFmtId="3" fontId="10" fillId="2" borderId="3" xfId="0" applyNumberFormat="1" applyFont="1" applyFill="1" applyBorder="1" applyAlignment="1">
      <alignment horizontal="right"/>
    </xf>
    <xf numFmtId="0" fontId="10" fillId="2" borderId="2" xfId="0" applyFont="1" applyFill="1" applyBorder="1"/>
    <xf numFmtId="3" fontId="9" fillId="0" borderId="3" xfId="0" applyNumberFormat="1" applyFont="1" applyBorder="1" applyAlignment="1">
      <alignment horizontal="right"/>
    </xf>
    <xf numFmtId="0" fontId="6" fillId="2" borderId="7" xfId="0" applyFont="1" applyFill="1" applyBorder="1"/>
    <xf numFmtId="0" fontId="0" fillId="0" borderId="7" xfId="0" applyBorder="1"/>
    <xf numFmtId="1" fontId="9" fillId="0" borderId="7" xfId="0" applyNumberFormat="1" applyFont="1" applyBorder="1"/>
    <xf numFmtId="0" fontId="18" fillId="0" borderId="5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right"/>
    </xf>
    <xf numFmtId="0" fontId="10" fillId="0" borderId="2" xfId="0" applyFont="1" applyBorder="1"/>
    <xf numFmtId="0" fontId="12" fillId="4" borderId="0" xfId="0" applyFont="1" applyFill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18" fontId="9" fillId="4" borderId="14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1" fontId="0" fillId="3" borderId="3" xfId="0" applyNumberFormat="1" applyFill="1" applyBorder="1"/>
    <xf numFmtId="0" fontId="10" fillId="2" borderId="3" xfId="0" applyFont="1" applyFill="1" applyBorder="1"/>
    <xf numFmtId="1" fontId="7" fillId="2" borderId="3" xfId="0" applyNumberFormat="1" applyFont="1" applyFill="1" applyBorder="1"/>
    <xf numFmtId="0" fontId="10" fillId="2" borderId="4" xfId="0" applyFont="1" applyFill="1" applyBorder="1"/>
    <xf numFmtId="1" fontId="10" fillId="2" borderId="3" xfId="0" applyNumberFormat="1" applyFont="1" applyFill="1" applyBorder="1"/>
    <xf numFmtId="1" fontId="7" fillId="3" borderId="3" xfId="0" applyNumberFormat="1" applyFont="1" applyFill="1" applyBorder="1"/>
    <xf numFmtId="0" fontId="8" fillId="2" borderId="0" xfId="0" applyFont="1" applyFill="1" applyAlignment="1">
      <alignment horizontal="right"/>
    </xf>
    <xf numFmtId="1" fontId="9" fillId="0" borderId="3" xfId="0" applyNumberFormat="1" applyFont="1" applyBorder="1" applyAlignment="1">
      <alignment horizontal="right"/>
    </xf>
    <xf numFmtId="1" fontId="7" fillId="5" borderId="3" xfId="0" applyNumberFormat="1" applyFont="1" applyFill="1" applyBorder="1"/>
    <xf numFmtId="0" fontId="0" fillId="2" borderId="2" xfId="0" applyFill="1" applyBorder="1"/>
    <xf numFmtId="1" fontId="9" fillId="0" borderId="3" xfId="0" applyNumberFormat="1" applyFont="1" applyBorder="1" applyAlignment="1">
      <alignment horizontal="center"/>
    </xf>
    <xf numFmtId="3" fontId="18" fillId="6" borderId="3" xfId="0" applyNumberFormat="1" applyFont="1" applyFill="1" applyBorder="1" applyAlignment="1" applyProtection="1">
      <alignment horizontal="center" vertical="center"/>
      <protection locked="0"/>
    </xf>
    <xf numFmtId="164" fontId="18" fillId="6" borderId="3" xfId="0" applyNumberFormat="1" applyFont="1" applyFill="1" applyBorder="1" applyAlignment="1" applyProtection="1">
      <alignment horizontal="center"/>
      <protection locked="0"/>
    </xf>
    <xf numFmtId="2" fontId="10" fillId="6" borderId="2" xfId="0" applyNumberFormat="1" applyFont="1" applyFill="1" applyBorder="1" applyAlignment="1" applyProtection="1">
      <alignment horizontal="left"/>
      <protection locked="0"/>
    </xf>
    <xf numFmtId="0" fontId="3" fillId="4" borderId="0" xfId="0" applyFont="1" applyFill="1"/>
    <xf numFmtId="0" fontId="0" fillId="4" borderId="0" xfId="0" applyFill="1"/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13" fillId="4" borderId="14" xfId="0" applyFon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left"/>
    </xf>
    <xf numFmtId="0" fontId="0" fillId="2" borderId="16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1" fontId="15" fillId="6" borderId="12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9" fillId="2" borderId="25" xfId="0" applyNumberFormat="1" applyFont="1" applyFill="1" applyBorder="1" applyAlignment="1">
      <alignment horizontal="right"/>
    </xf>
    <xf numFmtId="1" fontId="9" fillId="2" borderId="2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" fontId="6" fillId="2" borderId="3" xfId="0" applyNumberFormat="1" applyFont="1" applyFill="1" applyBorder="1"/>
    <xf numFmtId="0" fontId="0" fillId="4" borderId="3" xfId="0" applyFill="1" applyBorder="1" applyAlignment="1">
      <alignment horizontal="center"/>
    </xf>
    <xf numFmtId="1" fontId="0" fillId="2" borderId="3" xfId="0" applyNumberFormat="1" applyFill="1" applyBorder="1"/>
    <xf numFmtId="0" fontId="0" fillId="4" borderId="6" xfId="0" applyFill="1" applyBorder="1" applyAlignment="1">
      <alignment horizontal="center"/>
    </xf>
    <xf numFmtId="1" fontId="0" fillId="2" borderId="6" xfId="0" applyNumberFormat="1" applyFill="1" applyBorder="1"/>
    <xf numFmtId="0" fontId="6" fillId="4" borderId="3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0" fontId="18" fillId="2" borderId="6" xfId="0" applyFont="1" applyFill="1" applyBorder="1"/>
    <xf numFmtId="0" fontId="18" fillId="2" borderId="3" xfId="0" applyFont="1" applyFill="1" applyBorder="1"/>
    <xf numFmtId="0" fontId="7" fillId="7" borderId="3" xfId="0" applyFont="1" applyFill="1" applyBorder="1" applyAlignment="1">
      <alignment horizontal="center"/>
    </xf>
    <xf numFmtId="0" fontId="7" fillId="9" borderId="3" xfId="0" applyFont="1" applyFill="1" applyBorder="1" applyAlignment="1" applyProtection="1">
      <alignment horizontal="center"/>
      <protection locked="0"/>
    </xf>
    <xf numFmtId="0" fontId="7" fillId="7" borderId="0" xfId="0" applyFont="1" applyFill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0" fillId="9" borderId="3" xfId="0" applyFill="1" applyBorder="1" applyAlignment="1" applyProtection="1">
      <alignment horizontal="center"/>
      <protection locked="0"/>
    </xf>
    <xf numFmtId="0" fontId="0" fillId="7" borderId="3" xfId="0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1" fontId="0" fillId="2" borderId="32" xfId="0" applyNumberFormat="1" applyFill="1" applyBorder="1"/>
    <xf numFmtId="1" fontId="6" fillId="2" borderId="3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31" xfId="0" applyFont="1" applyBorder="1" applyAlignment="1">
      <alignment horizontal="center" wrapText="1"/>
    </xf>
    <xf numFmtId="0" fontId="0" fillId="0" borderId="3" xfId="0" applyBorder="1"/>
    <xf numFmtId="0" fontId="0" fillId="9" borderId="32" xfId="0" applyFill="1" applyBorder="1" applyProtection="1">
      <protection locked="0"/>
    </xf>
    <xf numFmtId="0" fontId="0" fillId="9" borderId="3" xfId="0" applyFill="1" applyBorder="1" applyProtection="1">
      <protection locked="0"/>
    </xf>
    <xf numFmtId="1" fontId="14" fillId="9" borderId="6" xfId="0" applyNumberFormat="1" applyFont="1" applyFill="1" applyBorder="1" applyProtection="1">
      <protection locked="0"/>
    </xf>
    <xf numFmtId="3" fontId="7" fillId="9" borderId="3" xfId="0" applyNumberFormat="1" applyFont="1" applyFill="1" applyBorder="1" applyAlignment="1" applyProtection="1">
      <alignment horizontal="right"/>
      <protection locked="0"/>
    </xf>
    <xf numFmtId="3" fontId="10" fillId="9" borderId="3" xfId="0" applyNumberFormat="1" applyFont="1" applyFill="1" applyBorder="1" applyAlignment="1" applyProtection="1">
      <alignment horizontal="right"/>
      <protection locked="0"/>
    </xf>
    <xf numFmtId="3" fontId="10" fillId="9" borderId="6" xfId="0" applyNumberFormat="1" applyFont="1" applyFill="1" applyBorder="1" applyAlignment="1" applyProtection="1">
      <alignment horizontal="right"/>
      <protection locked="0"/>
    </xf>
    <xf numFmtId="0" fontId="18" fillId="9" borderId="3" xfId="0" applyFont="1" applyFill="1" applyBorder="1" applyAlignment="1" applyProtection="1">
      <alignment horizontal="center" vertical="center"/>
      <protection locked="0"/>
    </xf>
    <xf numFmtId="3" fontId="18" fillId="9" borderId="9" xfId="0" applyNumberFormat="1" applyFont="1" applyFill="1" applyBorder="1" applyAlignment="1" applyProtection="1">
      <alignment horizontal="center"/>
      <protection locked="0"/>
    </xf>
    <xf numFmtId="3" fontId="0" fillId="9" borderId="9" xfId="0" applyNumberFormat="1" applyFill="1" applyBorder="1" applyAlignment="1" applyProtection="1">
      <alignment horizontal="center"/>
      <protection locked="0"/>
    </xf>
    <xf numFmtId="1" fontId="7" fillId="9" borderId="3" xfId="0" applyNumberFormat="1" applyFont="1" applyFill="1" applyBorder="1" applyAlignment="1" applyProtection="1">
      <alignment horizontal="right"/>
      <protection locked="0"/>
    </xf>
    <xf numFmtId="1" fontId="7" fillId="9" borderId="12" xfId="0" applyNumberFormat="1" applyFont="1" applyFill="1" applyBorder="1" applyProtection="1">
      <protection locked="0"/>
    </xf>
    <xf numFmtId="1" fontId="7" fillId="9" borderId="13" xfId="0" applyNumberFormat="1" applyFont="1" applyFill="1" applyBorder="1" applyProtection="1">
      <protection locked="0"/>
    </xf>
    <xf numFmtId="1" fontId="7" fillId="9" borderId="2" xfId="0" applyNumberFormat="1" applyFont="1" applyFill="1" applyBorder="1" applyAlignment="1" applyProtection="1">
      <alignment horizontal="right"/>
      <protection locked="0"/>
    </xf>
    <xf numFmtId="2" fontId="7" fillId="9" borderId="3" xfId="0" applyNumberFormat="1" applyFont="1" applyFill="1" applyBorder="1" applyAlignment="1" applyProtection="1">
      <alignment horizontal="right"/>
      <protection locked="0"/>
    </xf>
    <xf numFmtId="1" fontId="7" fillId="9" borderId="6" xfId="0" applyNumberFormat="1" applyFont="1" applyFill="1" applyBorder="1" applyAlignment="1" applyProtection="1">
      <alignment horizontal="right"/>
      <protection locked="0"/>
    </xf>
    <xf numFmtId="0" fontId="7" fillId="9" borderId="2" xfId="0" applyFont="1" applyFill="1" applyBorder="1" applyAlignment="1" applyProtection="1">
      <alignment horizontal="left"/>
      <protection locked="0"/>
    </xf>
    <xf numFmtId="3" fontId="9" fillId="2" borderId="6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18" fillId="2" borderId="0" xfId="0" applyFont="1" applyFill="1"/>
    <xf numFmtId="0" fontId="10" fillId="9" borderId="2" xfId="0" applyFont="1" applyFill="1" applyBorder="1" applyProtection="1">
      <protection locked="0"/>
    </xf>
    <xf numFmtId="0" fontId="9" fillId="2" borderId="26" xfId="0" applyFont="1" applyFill="1" applyBorder="1" applyAlignment="1">
      <alignment horizontal="left"/>
    </xf>
    <xf numFmtId="1" fontId="0" fillId="3" borderId="0" xfId="0" applyNumberFormat="1" applyFill="1"/>
    <xf numFmtId="0" fontId="9" fillId="2" borderId="4" xfId="0" applyFont="1" applyFill="1" applyBorder="1"/>
    <xf numFmtId="0" fontId="8" fillId="2" borderId="7" xfId="0" applyFont="1" applyFill="1" applyBorder="1" applyAlignment="1">
      <alignment horizontal="right"/>
    </xf>
    <xf numFmtId="1" fontId="9" fillId="2" borderId="7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3" fontId="18" fillId="6" borderId="3" xfId="0" applyNumberFormat="1" applyFont="1" applyFill="1" applyBorder="1" applyAlignment="1" applyProtection="1">
      <alignment horizontal="right"/>
      <protection locked="0"/>
    </xf>
    <xf numFmtId="1" fontId="10" fillId="11" borderId="6" xfId="0" applyNumberFormat="1" applyFont="1" applyFill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center"/>
    </xf>
    <xf numFmtId="1" fontId="10" fillId="9" borderId="3" xfId="0" applyNumberFormat="1" applyFont="1" applyFill="1" applyBorder="1" applyAlignment="1" applyProtection="1">
      <alignment horizontal="right"/>
      <protection locked="0"/>
    </xf>
    <xf numFmtId="0" fontId="7" fillId="4" borderId="0" xfId="0" applyFont="1" applyFill="1"/>
    <xf numFmtId="0" fontId="10" fillId="2" borderId="2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8" fillId="6" borderId="2" xfId="0" applyFont="1" applyFill="1" applyBorder="1" applyAlignment="1" applyProtection="1">
      <alignment horizontal="left"/>
      <protection locked="0"/>
    </xf>
    <xf numFmtId="0" fontId="18" fillId="6" borderId="10" xfId="0" applyFont="1" applyFill="1" applyBorder="1" applyAlignment="1" applyProtection="1">
      <alignment horizontal="left"/>
      <protection locked="0"/>
    </xf>
    <xf numFmtId="0" fontId="18" fillId="6" borderId="9" xfId="0" applyFont="1" applyFill="1" applyBorder="1" applyAlignment="1" applyProtection="1">
      <alignment horizontal="left"/>
      <protection locked="0"/>
    </xf>
    <xf numFmtId="2" fontId="12" fillId="2" borderId="2" xfId="0" applyNumberFormat="1" applyFont="1" applyFill="1" applyBorder="1"/>
    <xf numFmtId="0" fontId="15" fillId="0" borderId="9" xfId="0" applyFont="1" applyBorder="1"/>
    <xf numFmtId="1" fontId="0" fillId="2" borderId="10" xfId="0" applyNumberFormat="1" applyFill="1" applyBorder="1"/>
    <xf numFmtId="1" fontId="0" fillId="2" borderId="9" xfId="0" applyNumberFormat="1" applyFill="1" applyBorder="1"/>
    <xf numFmtId="0" fontId="0" fillId="6" borderId="0" xfId="0" applyFill="1" applyProtection="1">
      <protection locked="0"/>
    </xf>
    <xf numFmtId="0" fontId="0" fillId="2" borderId="0" xfId="0" applyFill="1" applyAlignment="1">
      <alignment horizontal="right"/>
    </xf>
    <xf numFmtId="3" fontId="9" fillId="9" borderId="3" xfId="0" applyNumberFormat="1" applyFont="1" applyFill="1" applyBorder="1" applyAlignment="1" applyProtection="1">
      <alignment horizontal="right"/>
      <protection locked="0"/>
    </xf>
    <xf numFmtId="0" fontId="18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6" fillId="2" borderId="16" xfId="0" applyFont="1" applyFill="1" applyBorder="1"/>
    <xf numFmtId="0" fontId="6" fillId="2" borderId="0" xfId="0" applyFont="1" applyFill="1"/>
    <xf numFmtId="0" fontId="0" fillId="0" borderId="17" xfId="0" applyBorder="1"/>
    <xf numFmtId="0" fontId="12" fillId="2" borderId="2" xfId="0" applyFont="1" applyFill="1" applyBorder="1"/>
    <xf numFmtId="0" fontId="15" fillId="0" borderId="9" xfId="0" applyFont="1" applyBorder="1"/>
    <xf numFmtId="0" fontId="6" fillId="2" borderId="16" xfId="0" applyFont="1" applyFill="1" applyBorder="1" applyAlignment="1">
      <alignment horizontal="left"/>
    </xf>
    <xf numFmtId="0" fontId="6" fillId="0" borderId="0" xfId="0" applyFont="1"/>
    <xf numFmtId="0" fontId="14" fillId="2" borderId="2" xfId="0" applyFont="1" applyFill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4" fillId="2" borderId="9" xfId="0" applyFont="1" applyFill="1" applyBorder="1" applyAlignment="1">
      <alignment horizontal="right"/>
    </xf>
    <xf numFmtId="2" fontId="12" fillId="2" borderId="2" xfId="0" applyNumberFormat="1" applyFont="1" applyFill="1" applyBorder="1"/>
    <xf numFmtId="2" fontId="12" fillId="2" borderId="2" xfId="0" applyNumberFormat="1" applyFont="1" applyFill="1" applyBorder="1" applyAlignment="1">
      <alignment horizontal="left"/>
    </xf>
    <xf numFmtId="2" fontId="12" fillId="2" borderId="10" xfId="0" applyNumberFormat="1" applyFont="1" applyFill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9" borderId="0" xfId="0" applyFont="1" applyFill="1" applyAlignment="1" applyProtection="1">
      <alignment horizontal="center"/>
      <protection locked="0"/>
    </xf>
    <xf numFmtId="0" fontId="14" fillId="8" borderId="2" xfId="0" applyFont="1" applyFill="1" applyBorder="1"/>
    <xf numFmtId="0" fontId="14" fillId="8" borderId="10" xfId="0" applyFont="1" applyFill="1" applyBorder="1"/>
    <xf numFmtId="0" fontId="14" fillId="8" borderId="9" xfId="0" applyFont="1" applyFill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2" fontId="12" fillId="8" borderId="2" xfId="0" applyNumberFormat="1" applyFont="1" applyFill="1" applyBorder="1"/>
    <xf numFmtId="0" fontId="15" fillId="8" borderId="10" xfId="0" applyFont="1" applyFill="1" applyBorder="1"/>
    <xf numFmtId="0" fontId="15" fillId="8" borderId="9" xfId="0" applyFont="1" applyFill="1" applyBorder="1"/>
    <xf numFmtId="0" fontId="14" fillId="2" borderId="25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0" fillId="0" borderId="0" xfId="0"/>
    <xf numFmtId="0" fontId="5" fillId="4" borderId="0" xfId="0" applyFont="1" applyFill="1"/>
    <xf numFmtId="0" fontId="0" fillId="4" borderId="0" xfId="0" applyFill="1"/>
    <xf numFmtId="0" fontId="12" fillId="8" borderId="2" xfId="0" applyFont="1" applyFill="1" applyBorder="1"/>
    <xf numFmtId="0" fontId="12" fillId="8" borderId="10" xfId="0" applyFont="1" applyFill="1" applyBorder="1"/>
    <xf numFmtId="0" fontId="12" fillId="8" borderId="9" xfId="0" applyFont="1" applyFill="1" applyBorder="1"/>
    <xf numFmtId="0" fontId="7" fillId="4" borderId="0" xfId="0" applyFont="1" applyFill="1" applyAlignment="1">
      <alignment horizontal="right"/>
    </xf>
    <xf numFmtId="0" fontId="0" fillId="9" borderId="2" xfId="0" applyFill="1" applyBorder="1" applyAlignment="1" applyProtection="1">
      <alignment horizontal="left"/>
      <protection locked="0"/>
    </xf>
    <xf numFmtId="0" fontId="0" fillId="9" borderId="10" xfId="0" applyFill="1" applyBorder="1" applyAlignment="1" applyProtection="1">
      <alignment horizontal="left"/>
      <protection locked="0"/>
    </xf>
    <xf numFmtId="0" fontId="0" fillId="9" borderId="9" xfId="0" applyFill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left"/>
    </xf>
    <xf numFmtId="0" fontId="8" fillId="7" borderId="9" xfId="0" applyFont="1" applyFill="1" applyBorder="1" applyAlignment="1">
      <alignment horizontal="left"/>
    </xf>
    <xf numFmtId="0" fontId="7" fillId="9" borderId="2" xfId="0" applyFont="1" applyFill="1" applyBorder="1" applyAlignment="1" applyProtection="1">
      <alignment horizontal="left"/>
      <protection locked="0"/>
    </xf>
    <xf numFmtId="0" fontId="7" fillId="9" borderId="10" xfId="0" applyFont="1" applyFill="1" applyBorder="1" applyAlignment="1" applyProtection="1">
      <alignment horizontal="left"/>
      <protection locked="0"/>
    </xf>
    <xf numFmtId="0" fontId="7" fillId="9" borderId="9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0" fillId="9" borderId="2" xfId="0" applyFont="1" applyFill="1" applyBorder="1" applyAlignment="1" applyProtection="1">
      <alignment horizontal="left"/>
      <protection locked="0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8" fillId="9" borderId="9" xfId="0" applyFont="1" applyFill="1" applyBorder="1" applyAlignment="1" applyProtection="1">
      <alignment horizontal="left"/>
      <protection locked="0"/>
    </xf>
    <xf numFmtId="0" fontId="8" fillId="1" borderId="2" xfId="0" applyFont="1" applyFill="1" applyBorder="1" applyAlignment="1">
      <alignment horizontal="left"/>
    </xf>
    <xf numFmtId="0" fontId="8" fillId="1" borderId="10" xfId="0" applyFont="1" applyFill="1" applyBorder="1" applyAlignment="1">
      <alignment horizontal="left"/>
    </xf>
    <xf numFmtId="0" fontId="8" fillId="1" borderId="9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0" fillId="9" borderId="10" xfId="0" applyFont="1" applyFill="1" applyBorder="1" applyAlignment="1" applyProtection="1">
      <alignment horizontal="left"/>
      <protection locked="0"/>
    </xf>
    <xf numFmtId="0" fontId="10" fillId="9" borderId="9" xfId="0" applyFont="1" applyFill="1" applyBorder="1" applyAlignment="1" applyProtection="1">
      <alignment horizontal="left"/>
      <protection locked="0"/>
    </xf>
    <xf numFmtId="0" fontId="17" fillId="4" borderId="0" xfId="0" applyFont="1" applyFill="1"/>
    <xf numFmtId="0" fontId="18" fillId="2" borderId="2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7" fillId="6" borderId="2" xfId="0" applyFont="1" applyFill="1" applyBorder="1" applyAlignment="1" applyProtection="1">
      <alignment horizontal="left"/>
      <protection locked="0"/>
    </xf>
    <xf numFmtId="0" fontId="7" fillId="6" borderId="10" xfId="0" applyFont="1" applyFill="1" applyBorder="1" applyAlignment="1" applyProtection="1">
      <alignment horizontal="left"/>
      <protection locked="0"/>
    </xf>
    <xf numFmtId="0" fontId="7" fillId="6" borderId="9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2" fontId="8" fillId="2" borderId="2" xfId="0" applyNumberFormat="1" applyFont="1" applyFill="1" applyBorder="1" applyAlignment="1">
      <alignment horizontal="left" wrapText="1"/>
    </xf>
    <xf numFmtId="2" fontId="8" fillId="2" borderId="10" xfId="0" applyNumberFormat="1" applyFont="1" applyFill="1" applyBorder="1" applyAlignment="1">
      <alignment horizontal="left" wrapText="1"/>
    </xf>
    <xf numFmtId="2" fontId="8" fillId="2" borderId="9" xfId="0" applyNumberFormat="1" applyFont="1" applyFill="1" applyBorder="1" applyAlignment="1">
      <alignment horizontal="left" wrapText="1"/>
    </xf>
    <xf numFmtId="0" fontId="7" fillId="2" borderId="26" xfId="0" applyFont="1" applyFill="1" applyBorder="1"/>
    <xf numFmtId="0" fontId="7" fillId="2" borderId="27" xfId="0" applyFont="1" applyFill="1" applyBorder="1"/>
    <xf numFmtId="2" fontId="9" fillId="2" borderId="2" xfId="0" applyNumberFormat="1" applyFont="1" applyFill="1" applyBorder="1" applyAlignment="1">
      <alignment horizontal="left" wrapText="1"/>
    </xf>
    <xf numFmtId="2" fontId="9" fillId="2" borderId="10" xfId="0" applyNumberFormat="1" applyFont="1" applyFill="1" applyBorder="1" applyAlignment="1">
      <alignment horizontal="left" wrapText="1"/>
    </xf>
    <xf numFmtId="2" fontId="9" fillId="2" borderId="9" xfId="0" applyNumberFormat="1" applyFont="1" applyFill="1" applyBorder="1" applyAlignment="1">
      <alignment horizontal="left" wrapText="1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2" fillId="4" borderId="1" xfId="0" applyFont="1" applyFill="1" applyBorder="1" applyAlignment="1">
      <alignment horizontal="left"/>
    </xf>
    <xf numFmtId="0" fontId="10" fillId="6" borderId="2" xfId="0" applyFont="1" applyFill="1" applyBorder="1" applyAlignment="1" applyProtection="1">
      <alignment horizontal="left"/>
      <protection locked="0"/>
    </xf>
    <xf numFmtId="0" fontId="10" fillId="6" borderId="10" xfId="0" applyFont="1" applyFill="1" applyBorder="1" applyAlignment="1" applyProtection="1">
      <alignment horizontal="left"/>
      <protection locked="0"/>
    </xf>
    <xf numFmtId="0" fontId="10" fillId="6" borderId="9" xfId="0" applyFont="1" applyFill="1" applyBorder="1" applyAlignment="1" applyProtection="1">
      <alignment horizontal="left"/>
      <protection locked="0"/>
    </xf>
    <xf numFmtId="0" fontId="18" fillId="12" borderId="2" xfId="0" applyFont="1" applyFill="1" applyBorder="1" applyAlignment="1">
      <alignment horizontal="left"/>
    </xf>
    <xf numFmtId="0" fontId="0" fillId="12" borderId="10" xfId="0" applyFill="1" applyBorder="1" applyAlignment="1">
      <alignment horizontal="left"/>
    </xf>
    <xf numFmtId="0" fontId="0" fillId="12" borderId="9" xfId="0" applyFill="1" applyBorder="1" applyAlignment="1">
      <alignment horizontal="left"/>
    </xf>
    <xf numFmtId="0" fontId="18" fillId="2" borderId="25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2" fontId="10" fillId="2" borderId="2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9" xfId="0" applyNumberFormat="1" applyFont="1" applyFill="1" applyBorder="1" applyAlignment="1">
      <alignment wrapText="1"/>
    </xf>
    <xf numFmtId="2" fontId="10" fillId="2" borderId="25" xfId="0" applyNumberFormat="1" applyFont="1" applyFill="1" applyBorder="1" applyAlignment="1">
      <alignment horizontal="left" wrapText="1"/>
    </xf>
    <xf numFmtId="2" fontId="9" fillId="2" borderId="1" xfId="0" applyNumberFormat="1" applyFont="1" applyFill="1" applyBorder="1" applyAlignment="1">
      <alignment horizontal="left" wrapText="1"/>
    </xf>
    <xf numFmtId="2" fontId="9" fillId="2" borderId="8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left" wrapText="1"/>
    </xf>
    <xf numFmtId="2" fontId="10" fillId="2" borderId="9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10" fillId="2" borderId="28" xfId="0" applyFont="1" applyFill="1" applyBorder="1"/>
    <xf numFmtId="0" fontId="10" fillId="2" borderId="30" xfId="0" applyFont="1" applyFill="1" applyBorder="1"/>
    <xf numFmtId="0" fontId="0" fillId="6" borderId="2" xfId="0" applyFill="1" applyBorder="1" applyAlignment="1" applyProtection="1">
      <alignment horizontal="left"/>
      <protection locked="0"/>
    </xf>
    <xf numFmtId="0" fontId="0" fillId="6" borderId="10" xfId="0" applyFill="1" applyBorder="1" applyAlignment="1" applyProtection="1">
      <alignment horizontal="left"/>
      <protection locked="0"/>
    </xf>
    <xf numFmtId="0" fontId="0" fillId="6" borderId="9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left"/>
      <protection locked="0"/>
    </xf>
    <xf numFmtId="2" fontId="8" fillId="2" borderId="2" xfId="0" applyNumberFormat="1" applyFont="1" applyFill="1" applyBorder="1" applyAlignment="1">
      <alignment horizontal="left"/>
    </xf>
    <xf numFmtId="2" fontId="8" fillId="2" borderId="10" xfId="0" applyNumberFormat="1" applyFont="1" applyFill="1" applyBorder="1" applyAlignment="1">
      <alignment horizontal="left"/>
    </xf>
    <xf numFmtId="2" fontId="8" fillId="2" borderId="9" xfId="0" applyNumberFormat="1" applyFont="1" applyFill="1" applyBorder="1" applyAlignment="1">
      <alignment horizontal="left"/>
    </xf>
    <xf numFmtId="0" fontId="18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Ammitzbøll" id="{B5B1697C-ED6E-44D6-93B6-5CB6FBF7588A}" userId="S::RAM@km.dk::2a2feb88-a107-4872-9994-61805c8aae1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1" dT="2023-09-14T08:47:00.56" personId="{B5B1697C-ED6E-44D6-93B6-5CB6FBF7588A}" id="{F39FF90C-40C3-40DA-9F1F-406ADDB01D88}" done="1">
    <text>Divideres med 52 for at få ugentligt timetal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0" dT="2023-09-13T14:53:44.47" personId="{B5B1697C-ED6E-44D6-93B6-5CB6FBF7588A}" id="{C885A170-0969-4D4E-A2FE-84B8439B8A36}" done="1">
    <text>Bruges kun af 1.16.-sogne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zoomScale="125" zoomScaleNormal="125" workbookViewId="0">
      <selection activeCell="D15" sqref="D15"/>
    </sheetView>
  </sheetViews>
  <sheetFormatPr defaultColWidth="9.140625" defaultRowHeight="12.75" x14ac:dyDescent="0.2"/>
  <cols>
    <col min="1" max="1" width="7.5703125" style="14" customWidth="1"/>
    <col min="2" max="2" width="25" style="1" customWidth="1"/>
    <col min="3" max="3" width="37" style="1" customWidth="1"/>
    <col min="4" max="4" width="18.140625" style="1" customWidth="1"/>
    <col min="5" max="16384" width="9.140625" style="1"/>
  </cols>
  <sheetData>
    <row r="1" spans="1:7" ht="13.5" thickBot="1" x14ac:dyDescent="0.25">
      <c r="C1" s="179" t="s">
        <v>209</v>
      </c>
      <c r="D1" s="180"/>
    </row>
    <row r="2" spans="1:7" ht="21" thickTop="1" x14ac:dyDescent="0.3">
      <c r="A2" s="197" t="s">
        <v>183</v>
      </c>
      <c r="B2" s="197"/>
      <c r="C2" s="197"/>
      <c r="D2" s="197"/>
      <c r="E2" s="2"/>
      <c r="F2" s="2"/>
      <c r="G2" s="4"/>
    </row>
    <row r="3" spans="1:7" ht="10.5" customHeight="1" x14ac:dyDescent="0.25">
      <c r="A3" s="16"/>
      <c r="B3" s="89"/>
      <c r="C3" s="89"/>
      <c r="D3" s="89"/>
      <c r="E3" s="2"/>
      <c r="F3" s="2"/>
      <c r="G3" s="4"/>
    </row>
    <row r="4" spans="1:7" ht="15.75" x14ac:dyDescent="0.25">
      <c r="A4" s="202" t="s">
        <v>37</v>
      </c>
      <c r="B4" s="203"/>
      <c r="C4" s="198"/>
      <c r="D4" s="198"/>
      <c r="G4" s="4"/>
    </row>
    <row r="5" spans="1:7" ht="9.9499999999999993" customHeight="1" x14ac:dyDescent="0.2">
      <c r="A5" s="15"/>
      <c r="B5" s="90"/>
      <c r="C5" s="90"/>
      <c r="D5" s="90"/>
      <c r="G5" s="4"/>
    </row>
    <row r="6" spans="1:7" ht="15.75" x14ac:dyDescent="0.25">
      <c r="A6" s="202" t="s">
        <v>38</v>
      </c>
      <c r="B6" s="203"/>
      <c r="C6" s="198"/>
      <c r="D6" s="198"/>
      <c r="G6" s="4"/>
    </row>
    <row r="7" spans="1:7" ht="9.9499999999999993" customHeight="1" x14ac:dyDescent="0.2">
      <c r="A7" s="15"/>
      <c r="B7" s="90"/>
      <c r="C7" s="90"/>
      <c r="D7" s="90"/>
      <c r="G7" s="4"/>
    </row>
    <row r="8" spans="1:7" ht="15.75" x14ac:dyDescent="0.25">
      <c r="A8" s="202" t="s">
        <v>39</v>
      </c>
      <c r="B8" s="203"/>
      <c r="C8" s="198"/>
      <c r="D8" s="198"/>
      <c r="G8" s="4"/>
    </row>
    <row r="9" spans="1:7" ht="10.5" customHeight="1" thickBot="1" x14ac:dyDescent="0.25">
      <c r="A9" s="91"/>
      <c r="B9" s="92"/>
      <c r="C9" s="92"/>
      <c r="D9" s="92"/>
      <c r="G9" s="4"/>
    </row>
    <row r="10" spans="1:7" ht="18.75" thickTop="1" x14ac:dyDescent="0.25">
      <c r="A10" s="16"/>
      <c r="B10" s="214" t="s">
        <v>50</v>
      </c>
      <c r="C10" s="215"/>
      <c r="D10" s="215"/>
      <c r="E10" s="2"/>
      <c r="F10" s="2"/>
      <c r="G10" s="4"/>
    </row>
    <row r="11" spans="1:7" ht="14.25" customHeight="1" x14ac:dyDescent="0.25">
      <c r="A11" s="17"/>
      <c r="B11" s="13"/>
      <c r="C11" s="3"/>
      <c r="D11" s="3" t="s">
        <v>0</v>
      </c>
    </row>
    <row r="12" spans="1:7" ht="15.75" x14ac:dyDescent="0.25">
      <c r="A12" s="44" t="s">
        <v>59</v>
      </c>
      <c r="B12" s="199" t="s">
        <v>149</v>
      </c>
      <c r="C12" s="200"/>
      <c r="D12" s="201"/>
    </row>
    <row r="13" spans="1:7" ht="15" x14ac:dyDescent="0.25">
      <c r="A13" s="36" t="s">
        <v>116</v>
      </c>
      <c r="B13" s="194" t="s">
        <v>74</v>
      </c>
      <c r="C13" s="187"/>
      <c r="D13" s="37">
        <f>SUM(Underbilag!E11)</f>
        <v>0</v>
      </c>
    </row>
    <row r="14" spans="1:7" ht="15" x14ac:dyDescent="0.25">
      <c r="A14" s="36" t="s">
        <v>117</v>
      </c>
      <c r="B14" s="194" t="s">
        <v>75</v>
      </c>
      <c r="C14" s="187"/>
      <c r="D14" s="37">
        <f>SUM(Underbilag!E29)</f>
        <v>0</v>
      </c>
    </row>
    <row r="15" spans="1:7" ht="15" x14ac:dyDescent="0.25">
      <c r="A15" s="36" t="s">
        <v>117</v>
      </c>
      <c r="B15" s="172" t="s">
        <v>217</v>
      </c>
      <c r="C15" s="173"/>
      <c r="D15" s="37">
        <f>SUM(Underbilag!E30)</f>
        <v>0</v>
      </c>
    </row>
    <row r="16" spans="1:7" ht="15" x14ac:dyDescent="0.25">
      <c r="A16" s="36" t="s">
        <v>118</v>
      </c>
      <c r="B16" s="194" t="s">
        <v>78</v>
      </c>
      <c r="C16" s="187"/>
      <c r="D16" s="37">
        <f>SUM(Underbilag!E41)</f>
        <v>0</v>
      </c>
    </row>
    <row r="17" spans="1:4" ht="15" x14ac:dyDescent="0.25">
      <c r="A17" s="36" t="s">
        <v>119</v>
      </c>
      <c r="B17" s="194" t="s">
        <v>86</v>
      </c>
      <c r="C17" s="187"/>
      <c r="D17" s="37">
        <f>SUM(Underbilag!E61)</f>
        <v>0</v>
      </c>
    </row>
    <row r="18" spans="1:4" ht="15" x14ac:dyDescent="0.25">
      <c r="A18" s="36" t="s">
        <v>121</v>
      </c>
      <c r="B18" s="195" t="s">
        <v>43</v>
      </c>
      <c r="C18" s="196"/>
      <c r="D18" s="37">
        <f>SUM(Underbilag!E70)</f>
        <v>0</v>
      </c>
    </row>
    <row r="19" spans="1:4" ht="15" x14ac:dyDescent="0.25">
      <c r="A19" s="36" t="s">
        <v>122</v>
      </c>
      <c r="B19" s="195" t="s">
        <v>44</v>
      </c>
      <c r="C19" s="196"/>
      <c r="D19" s="37">
        <f>SUM(Underbilag!E98)</f>
        <v>0</v>
      </c>
    </row>
    <row r="20" spans="1:4" ht="15" x14ac:dyDescent="0.25">
      <c r="A20" s="36" t="s">
        <v>123</v>
      </c>
      <c r="B20" s="195" t="s">
        <v>36</v>
      </c>
      <c r="C20" s="196"/>
      <c r="D20" s="37">
        <f>SUM(Underbilag!E110)</f>
        <v>0</v>
      </c>
    </row>
    <row r="21" spans="1:4" ht="15" x14ac:dyDescent="0.25">
      <c r="A21" s="36" t="s">
        <v>124</v>
      </c>
      <c r="B21" s="195" t="s">
        <v>41</v>
      </c>
      <c r="C21" s="196"/>
      <c r="D21" s="37">
        <f>SUM(Underbilag!E120)</f>
        <v>0</v>
      </c>
    </row>
    <row r="22" spans="1:4" ht="15" x14ac:dyDescent="0.25">
      <c r="A22" s="36" t="s">
        <v>125</v>
      </c>
      <c r="B22" s="194" t="s">
        <v>198</v>
      </c>
      <c r="C22" s="187"/>
      <c r="D22" s="37">
        <f>SUM(Underbilag!E136)</f>
        <v>0</v>
      </c>
    </row>
    <row r="23" spans="1:4" ht="15" x14ac:dyDescent="0.25">
      <c r="A23" s="93" t="s">
        <v>126</v>
      </c>
      <c r="B23" s="195" t="s">
        <v>42</v>
      </c>
      <c r="C23" s="196"/>
      <c r="D23" s="37">
        <f>SUM(Underbilag!E169)</f>
        <v>0</v>
      </c>
    </row>
    <row r="24" spans="1:4" ht="15" x14ac:dyDescent="0.25">
      <c r="A24" s="36" t="s">
        <v>197</v>
      </c>
      <c r="B24" s="195" t="s">
        <v>108</v>
      </c>
      <c r="C24" s="196"/>
      <c r="D24" s="37">
        <f>SUM(Underbilag!E184)</f>
        <v>0</v>
      </c>
    </row>
    <row r="25" spans="1:4" ht="15.75" x14ac:dyDescent="0.25">
      <c r="A25" s="45" t="s">
        <v>60</v>
      </c>
      <c r="B25" s="208" t="s">
        <v>153</v>
      </c>
      <c r="C25" s="209"/>
      <c r="D25" s="210"/>
    </row>
    <row r="26" spans="1:4" ht="15" x14ac:dyDescent="0.25">
      <c r="A26" s="36" t="s">
        <v>129</v>
      </c>
      <c r="B26" s="194" t="s">
        <v>130</v>
      </c>
      <c r="C26" s="187"/>
      <c r="D26" s="37">
        <f>SUM(Underbilag!E197)</f>
        <v>0</v>
      </c>
    </row>
    <row r="27" spans="1:4" ht="15" x14ac:dyDescent="0.25">
      <c r="A27" s="36" t="s">
        <v>132</v>
      </c>
      <c r="B27" s="186" t="s">
        <v>134</v>
      </c>
      <c r="C27" s="187"/>
      <c r="D27" s="37">
        <f>SUM(Underbilag!E207)</f>
        <v>0</v>
      </c>
    </row>
    <row r="28" spans="1:4" ht="15" x14ac:dyDescent="0.25">
      <c r="A28" s="36" t="s">
        <v>147</v>
      </c>
      <c r="B28" s="181" t="s">
        <v>154</v>
      </c>
      <c r="C28" s="182"/>
      <c r="D28" s="37">
        <f>SUM(Underbilag!E217)</f>
        <v>0</v>
      </c>
    </row>
    <row r="29" spans="1:4" ht="15.75" x14ac:dyDescent="0.25">
      <c r="A29" s="45" t="s">
        <v>61</v>
      </c>
      <c r="B29" s="216" t="s">
        <v>150</v>
      </c>
      <c r="C29" s="209"/>
      <c r="D29" s="210"/>
    </row>
    <row r="30" spans="1:4" ht="15" x14ac:dyDescent="0.25">
      <c r="A30" s="36" t="s">
        <v>137</v>
      </c>
      <c r="B30" s="186" t="s">
        <v>138</v>
      </c>
      <c r="C30" s="187"/>
      <c r="D30" s="37">
        <f>SUM(Underbilag!E230)</f>
        <v>0</v>
      </c>
    </row>
    <row r="31" spans="1:4" ht="15" x14ac:dyDescent="0.25">
      <c r="A31" s="36" t="s">
        <v>143</v>
      </c>
      <c r="B31" s="186" t="s">
        <v>140</v>
      </c>
      <c r="C31" s="187"/>
      <c r="D31" s="37">
        <f>SUM(Underbilag!E238)</f>
        <v>0</v>
      </c>
    </row>
    <row r="32" spans="1:4" ht="15" x14ac:dyDescent="0.25">
      <c r="A32" s="36" t="s">
        <v>144</v>
      </c>
      <c r="B32" s="194" t="s">
        <v>139</v>
      </c>
      <c r="C32" s="187"/>
      <c r="D32" s="37">
        <f>SUM(Underbilag!E249)</f>
        <v>0</v>
      </c>
    </row>
    <row r="33" spans="1:4" ht="15" x14ac:dyDescent="0.25">
      <c r="A33" s="36" t="s">
        <v>145</v>
      </c>
      <c r="B33" s="186" t="s">
        <v>141</v>
      </c>
      <c r="C33" s="187"/>
      <c r="D33" s="37">
        <f>SUM(Underbilag!E257)</f>
        <v>0</v>
      </c>
    </row>
    <row r="34" spans="1:4" ht="15" customHeight="1" x14ac:dyDescent="0.25">
      <c r="A34" s="36" t="s">
        <v>148</v>
      </c>
      <c r="B34" s="186" t="s">
        <v>142</v>
      </c>
      <c r="C34" s="187"/>
      <c r="D34" s="37">
        <f>SUM(Underbilag!E270)</f>
        <v>0</v>
      </c>
    </row>
    <row r="35" spans="1:4" ht="15.75" x14ac:dyDescent="0.25">
      <c r="A35" s="45" t="s">
        <v>62</v>
      </c>
      <c r="B35" s="216" t="s">
        <v>152</v>
      </c>
      <c r="C35" s="217"/>
      <c r="D35" s="218"/>
    </row>
    <row r="36" spans="1:4" ht="15" customHeight="1" thickBot="1" x14ac:dyDescent="0.3">
      <c r="A36" s="36" t="s">
        <v>151</v>
      </c>
      <c r="B36" s="186"/>
      <c r="C36" s="187"/>
      <c r="D36" s="40">
        <f>SUM(Underbilag!E283)</f>
        <v>0</v>
      </c>
    </row>
    <row r="37" spans="1:4" ht="16.5" thickTop="1" x14ac:dyDescent="0.25">
      <c r="A37" s="18"/>
      <c r="B37" s="190" t="s">
        <v>1</v>
      </c>
      <c r="C37" s="192"/>
      <c r="D37" s="42">
        <f>SUM(D13:D36)</f>
        <v>0</v>
      </c>
    </row>
    <row r="38" spans="1:4" ht="15.75" x14ac:dyDescent="0.25">
      <c r="A38" s="18"/>
      <c r="B38" s="190" t="s">
        <v>56</v>
      </c>
      <c r="C38" s="191"/>
      <c r="D38" s="37">
        <f>SUM(D37*100/1924)</f>
        <v>0</v>
      </c>
    </row>
    <row r="39" spans="1:4" ht="15" customHeight="1" x14ac:dyDescent="0.25">
      <c r="A39" s="18"/>
      <c r="B39" s="190" t="s">
        <v>156</v>
      </c>
      <c r="C39" s="191"/>
      <c r="D39" s="43">
        <f>LOOKUP(D37,Vektorer!F5:F9,Vektorer!G5:G9)</f>
        <v>0</v>
      </c>
    </row>
    <row r="40" spans="1:4" ht="15" customHeight="1" x14ac:dyDescent="0.25">
      <c r="A40" s="18"/>
      <c r="B40" s="190" t="s">
        <v>158</v>
      </c>
      <c r="C40" s="193"/>
      <c r="D40" s="103"/>
    </row>
    <row r="41" spans="1:4" ht="13.5" customHeight="1" x14ac:dyDescent="0.25">
      <c r="A41" s="19"/>
      <c r="B41" s="190" t="s">
        <v>155</v>
      </c>
      <c r="C41" s="191"/>
      <c r="D41" s="41">
        <f>LOOKUP(D39,Vektorer!A22:A26,Vektorer!E22:E26)+D40</f>
        <v>0</v>
      </c>
    </row>
    <row r="42" spans="1:4" ht="9.75" customHeight="1" x14ac:dyDescent="0.25">
      <c r="B42" s="24"/>
      <c r="C42" s="25"/>
      <c r="D42" s="26"/>
    </row>
    <row r="43" spans="1:4" ht="15" customHeight="1" x14ac:dyDescent="0.25">
      <c r="A43" s="18"/>
      <c r="B43" s="211" t="s">
        <v>159</v>
      </c>
      <c r="C43" s="212"/>
      <c r="D43" s="136"/>
    </row>
    <row r="44" spans="1:4" ht="9.9499999999999993" customHeight="1" thickBot="1" x14ac:dyDescent="0.25">
      <c r="B44" s="20"/>
      <c r="C44" s="21"/>
      <c r="D44" s="22"/>
    </row>
    <row r="45" spans="1:4" ht="6.75" customHeight="1" x14ac:dyDescent="0.2">
      <c r="B45" s="94"/>
      <c r="C45" s="95"/>
      <c r="D45" s="96"/>
    </row>
    <row r="46" spans="1:4" x14ac:dyDescent="0.2">
      <c r="B46" s="188" t="s">
        <v>70</v>
      </c>
      <c r="C46" s="213"/>
      <c r="D46" s="97"/>
    </row>
    <row r="47" spans="1:4" ht="10.5" customHeight="1" x14ac:dyDescent="0.2">
      <c r="B47" s="98"/>
      <c r="D47" s="97"/>
    </row>
    <row r="48" spans="1:4" x14ac:dyDescent="0.2">
      <c r="B48" s="188" t="s">
        <v>68</v>
      </c>
      <c r="C48" s="189"/>
      <c r="D48" s="185"/>
    </row>
    <row r="49" spans="2:4" ht="9.75" customHeight="1" x14ac:dyDescent="0.2">
      <c r="B49" s="99"/>
      <c r="D49" s="97"/>
    </row>
    <row r="50" spans="2:4" x14ac:dyDescent="0.2">
      <c r="B50" s="183" t="s">
        <v>69</v>
      </c>
      <c r="C50" s="184"/>
      <c r="D50" s="185"/>
    </row>
    <row r="51" spans="2:4" ht="7.5" customHeight="1" thickBot="1" x14ac:dyDescent="0.25">
      <c r="B51" s="100"/>
      <c r="C51" s="101"/>
      <c r="D51" s="102"/>
    </row>
    <row r="52" spans="2:4" ht="7.5" customHeight="1" thickBot="1" x14ac:dyDescent="0.25">
      <c r="B52" s="204"/>
      <c r="C52" s="205"/>
      <c r="D52" s="205"/>
    </row>
    <row r="53" spans="2:4" ht="8.25" customHeight="1" x14ac:dyDescent="0.2">
      <c r="B53" s="206"/>
      <c r="C53" s="207"/>
      <c r="D53" s="96"/>
    </row>
    <row r="54" spans="2:4" x14ac:dyDescent="0.2">
      <c r="B54" s="183" t="s">
        <v>72</v>
      </c>
      <c r="C54" s="184"/>
      <c r="D54" s="185"/>
    </row>
    <row r="55" spans="2:4" ht="8.25" customHeight="1" x14ac:dyDescent="0.2">
      <c r="B55" s="99"/>
      <c r="D55" s="97"/>
    </row>
    <row r="56" spans="2:4" ht="12" customHeight="1" x14ac:dyDescent="0.2">
      <c r="B56" s="183" t="s">
        <v>71</v>
      </c>
      <c r="C56" s="184"/>
      <c r="D56" s="185"/>
    </row>
    <row r="57" spans="2:4" ht="11.25" customHeight="1" x14ac:dyDescent="0.2">
      <c r="B57" s="99"/>
      <c r="D57" s="97"/>
    </row>
    <row r="58" spans="2:4" x14ac:dyDescent="0.2">
      <c r="B58" s="183" t="s">
        <v>73</v>
      </c>
      <c r="C58" s="184"/>
      <c r="D58" s="185"/>
    </row>
    <row r="59" spans="2:4" ht="8.25" customHeight="1" thickBot="1" x14ac:dyDescent="0.25">
      <c r="B59" s="100"/>
      <c r="C59" s="101"/>
      <c r="D59" s="102"/>
    </row>
    <row r="60" spans="2:4" x14ac:dyDescent="0.2">
      <c r="B60" s="184"/>
      <c r="C60" s="184"/>
    </row>
  </sheetData>
  <sheetProtection sheet="1" objects="1" scenarios="1"/>
  <mergeCells count="48">
    <mergeCell ref="B60:C60"/>
    <mergeCell ref="A4:B4"/>
    <mergeCell ref="A6:B6"/>
    <mergeCell ref="A8:B8"/>
    <mergeCell ref="B52:D52"/>
    <mergeCell ref="B53:C53"/>
    <mergeCell ref="B25:D25"/>
    <mergeCell ref="B43:C43"/>
    <mergeCell ref="B46:C46"/>
    <mergeCell ref="B10:D10"/>
    <mergeCell ref="B35:D35"/>
    <mergeCell ref="B29:D29"/>
    <mergeCell ref="B16:C16"/>
    <mergeCell ref="B26:C26"/>
    <mergeCell ref="B32:C32"/>
    <mergeCell ref="B13:C13"/>
    <mergeCell ref="A2:D2"/>
    <mergeCell ref="C4:D4"/>
    <mergeCell ref="C6:D6"/>
    <mergeCell ref="C8:D8"/>
    <mergeCell ref="B12:D12"/>
    <mergeCell ref="B40:C40"/>
    <mergeCell ref="B14:C14"/>
    <mergeCell ref="B17:C17"/>
    <mergeCell ref="B22:C22"/>
    <mergeCell ref="B27:C27"/>
    <mergeCell ref="B18:C18"/>
    <mergeCell ref="B19:C19"/>
    <mergeCell ref="B20:C20"/>
    <mergeCell ref="B21:C21"/>
    <mergeCell ref="B23:C23"/>
    <mergeCell ref="B24:C24"/>
    <mergeCell ref="C1:D1"/>
    <mergeCell ref="B28:C28"/>
    <mergeCell ref="B54:D54"/>
    <mergeCell ref="B56:D56"/>
    <mergeCell ref="B58:D58"/>
    <mergeCell ref="B36:C36"/>
    <mergeCell ref="B50:D50"/>
    <mergeCell ref="B48:D48"/>
    <mergeCell ref="B41:C41"/>
    <mergeCell ref="B37:C37"/>
    <mergeCell ref="B38:C38"/>
    <mergeCell ref="B39:C39"/>
    <mergeCell ref="B34:C34"/>
    <mergeCell ref="B33:C33"/>
    <mergeCell ref="B30:C30"/>
    <mergeCell ref="B31:C31"/>
  </mergeCells>
  <phoneticPr fontId="0" type="noConversion"/>
  <pageMargins left="0.78740157480314965" right="0.19685039370078741" top="0.43307086614173229" bottom="0.19685039370078741" header="0" footer="0"/>
  <pageSetup paperSize="9" orientation="portrait" r:id="rId1"/>
  <headerFooter alignWithMargins="0">
    <oddFooter>&amp;CSamlet oversigt</oddFooter>
  </headerFooter>
  <cellWatches>
    <cellWatch r="D30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tabSelected="1" zoomScaleNormal="100" workbookViewId="0">
      <selection activeCell="H13" sqref="H13"/>
    </sheetView>
  </sheetViews>
  <sheetFormatPr defaultColWidth="9.140625" defaultRowHeight="12.75" x14ac:dyDescent="0.2"/>
  <cols>
    <col min="1" max="1" width="6.42578125" style="15" customWidth="1"/>
    <col min="2" max="2" width="51.140625" style="1" customWidth="1"/>
    <col min="3" max="3" width="8.7109375" style="7" customWidth="1"/>
    <col min="4" max="4" width="9.28515625" style="7" customWidth="1"/>
    <col min="5" max="5" width="9.85546875" style="7" customWidth="1"/>
    <col min="6" max="6" width="6.85546875" style="14" customWidth="1"/>
    <col min="7" max="16384" width="9.140625" style="1"/>
  </cols>
  <sheetData>
    <row r="1" spans="1:7" ht="18" x14ac:dyDescent="0.25">
      <c r="A1" s="296" t="s">
        <v>182</v>
      </c>
      <c r="B1" s="296"/>
      <c r="C1" s="296"/>
      <c r="D1" s="296"/>
      <c r="E1" s="296"/>
      <c r="F1" s="104"/>
      <c r="G1" s="5"/>
    </row>
    <row r="2" spans="1:7" ht="15" customHeight="1" x14ac:dyDescent="0.2">
      <c r="A2" s="297" t="s">
        <v>55</v>
      </c>
      <c r="B2" s="297"/>
      <c r="C2" s="297"/>
      <c r="D2" s="297"/>
      <c r="E2" s="297"/>
      <c r="F2" s="104"/>
      <c r="G2" s="5"/>
    </row>
    <row r="3" spans="1:7" ht="12.75" customHeight="1" x14ac:dyDescent="0.2">
      <c r="A3" s="165"/>
      <c r="B3" s="219" t="s">
        <v>209</v>
      </c>
      <c r="C3" s="219"/>
      <c r="D3" s="219"/>
      <c r="E3" s="219"/>
      <c r="F3" s="219"/>
      <c r="G3" s="5"/>
    </row>
    <row r="4" spans="1:7" ht="18.95" customHeight="1" x14ac:dyDescent="0.25">
      <c r="A4" s="305" t="s">
        <v>114</v>
      </c>
      <c r="B4" s="305"/>
      <c r="C4" s="305"/>
      <c r="D4" s="305"/>
      <c r="E4" s="305"/>
      <c r="F4" s="104"/>
      <c r="G4" s="5"/>
    </row>
    <row r="5" spans="1:7" ht="9.9499999999999993" customHeight="1" x14ac:dyDescent="0.2">
      <c r="A5" s="306"/>
      <c r="B5" s="306"/>
      <c r="C5" s="306"/>
      <c r="D5" s="306"/>
      <c r="E5" s="306"/>
      <c r="F5" s="104"/>
      <c r="G5" s="5"/>
    </row>
    <row r="6" spans="1:7" ht="15" customHeight="1" x14ac:dyDescent="0.25">
      <c r="A6" s="46" t="s">
        <v>116</v>
      </c>
      <c r="B6" s="249" t="s">
        <v>74</v>
      </c>
      <c r="C6" s="249"/>
      <c r="D6" s="249"/>
      <c r="E6" s="249"/>
      <c r="F6" s="104"/>
      <c r="G6" s="5"/>
    </row>
    <row r="7" spans="1:7" ht="12.75" customHeight="1" x14ac:dyDescent="0.2">
      <c r="A7" s="47"/>
      <c r="B7" s="275"/>
      <c r="C7" s="276"/>
      <c r="D7" s="277"/>
      <c r="E7" s="48" t="s">
        <v>0</v>
      </c>
      <c r="F7" s="105" t="s">
        <v>160</v>
      </c>
      <c r="G7" s="5"/>
    </row>
    <row r="8" spans="1:7" ht="12.75" customHeight="1" x14ac:dyDescent="0.2">
      <c r="A8" s="47"/>
      <c r="B8" s="299" t="s">
        <v>184</v>
      </c>
      <c r="C8" s="300"/>
      <c r="D8" s="301"/>
      <c r="E8" s="161"/>
      <c r="F8" s="151">
        <v>65</v>
      </c>
      <c r="G8" s="5"/>
    </row>
    <row r="9" spans="1:7" ht="12.75" customHeight="1" x14ac:dyDescent="0.2">
      <c r="A9" s="47"/>
      <c r="B9" s="302" t="s">
        <v>185</v>
      </c>
      <c r="C9" s="303"/>
      <c r="D9" s="304"/>
      <c r="E9" s="162"/>
      <c r="F9" s="151">
        <v>66</v>
      </c>
      <c r="G9" s="5"/>
    </row>
    <row r="10" spans="1:7" ht="12.75" customHeight="1" x14ac:dyDescent="0.2">
      <c r="A10" s="163"/>
      <c r="B10" s="311" t="s">
        <v>204</v>
      </c>
      <c r="C10" s="312"/>
      <c r="D10" s="313"/>
      <c r="E10" s="162"/>
      <c r="F10" s="151">
        <v>65</v>
      </c>
      <c r="G10" s="5"/>
    </row>
    <row r="11" spans="1:7" ht="12.75" customHeight="1" x14ac:dyDescent="0.2">
      <c r="A11" s="50"/>
      <c r="B11" s="308" t="s">
        <v>4</v>
      </c>
      <c r="C11" s="309"/>
      <c r="D11" s="310"/>
      <c r="E11" s="150">
        <f>SUM(E8:E10)</f>
        <v>0</v>
      </c>
      <c r="F11" s="121"/>
      <c r="G11" s="5"/>
    </row>
    <row r="12" spans="1:7" ht="9.9499999999999993" customHeight="1" x14ac:dyDescent="0.2">
      <c r="A12" s="298"/>
      <c r="B12" s="298"/>
      <c r="C12" s="298"/>
      <c r="D12" s="298"/>
      <c r="E12" s="298"/>
      <c r="F12" s="104"/>
      <c r="G12" s="5"/>
    </row>
    <row r="13" spans="1:7" ht="15" customHeight="1" x14ac:dyDescent="0.25">
      <c r="A13" s="51" t="s">
        <v>117</v>
      </c>
      <c r="B13" s="249" t="s">
        <v>75</v>
      </c>
      <c r="C13" s="249"/>
      <c r="D13" s="249"/>
      <c r="E13" s="249"/>
      <c r="F13" s="104"/>
      <c r="G13" s="5"/>
    </row>
    <row r="14" spans="1:7" ht="12.75" customHeight="1" x14ac:dyDescent="0.2">
      <c r="A14" s="47"/>
      <c r="B14" s="233"/>
      <c r="C14" s="234"/>
      <c r="D14" s="235"/>
      <c r="E14" s="48" t="s">
        <v>0</v>
      </c>
      <c r="F14" s="105" t="s">
        <v>160</v>
      </c>
      <c r="G14" s="5"/>
    </row>
    <row r="15" spans="1:7" ht="12.75" customHeight="1" x14ac:dyDescent="0.2">
      <c r="A15" s="47"/>
      <c r="B15" s="250" t="s">
        <v>135</v>
      </c>
      <c r="C15" s="251"/>
      <c r="D15" s="252"/>
      <c r="E15" s="138"/>
      <c r="F15" s="121"/>
      <c r="G15" s="5"/>
    </row>
    <row r="16" spans="1:7" ht="12.75" customHeight="1" x14ac:dyDescent="0.2">
      <c r="A16" s="49"/>
      <c r="B16" s="250" t="s">
        <v>76</v>
      </c>
      <c r="C16" s="254"/>
      <c r="D16" s="255"/>
      <c r="E16" s="137"/>
      <c r="F16" s="121"/>
      <c r="G16" s="5"/>
    </row>
    <row r="17" spans="1:7" ht="12.75" customHeight="1" x14ac:dyDescent="0.2">
      <c r="A17" s="49"/>
      <c r="B17" s="250" t="s">
        <v>25</v>
      </c>
      <c r="C17" s="254"/>
      <c r="D17" s="255"/>
      <c r="E17" s="137"/>
      <c r="F17" s="121"/>
      <c r="G17" s="5"/>
    </row>
    <row r="18" spans="1:7" ht="12.75" customHeight="1" x14ac:dyDescent="0.2">
      <c r="A18" s="49"/>
      <c r="B18" s="250" t="s">
        <v>24</v>
      </c>
      <c r="C18" s="254"/>
      <c r="D18" s="255"/>
      <c r="E18" s="137"/>
      <c r="F18" s="121"/>
      <c r="G18" s="5"/>
    </row>
    <row r="19" spans="1:7" ht="12.75" customHeight="1" x14ac:dyDescent="0.2">
      <c r="A19" s="49"/>
      <c r="B19" s="250" t="s">
        <v>19</v>
      </c>
      <c r="C19" s="254"/>
      <c r="D19" s="255"/>
      <c r="E19" s="137"/>
      <c r="F19" s="121"/>
      <c r="G19" s="5"/>
    </row>
    <row r="20" spans="1:7" ht="12.75" customHeight="1" x14ac:dyDescent="0.2">
      <c r="A20" s="49"/>
      <c r="B20" s="262" t="s">
        <v>113</v>
      </c>
      <c r="C20" s="263"/>
      <c r="D20" s="264"/>
      <c r="E20" s="137"/>
      <c r="F20" s="121"/>
      <c r="G20" s="5"/>
    </row>
    <row r="21" spans="1:7" ht="12.75" customHeight="1" x14ac:dyDescent="0.2">
      <c r="A21" s="49"/>
      <c r="B21" s="253" t="s">
        <v>21</v>
      </c>
      <c r="C21" s="254"/>
      <c r="D21" s="255"/>
      <c r="E21" s="137"/>
      <c r="F21" s="121"/>
      <c r="G21" s="5"/>
    </row>
    <row r="22" spans="1:7" ht="12.75" customHeight="1" x14ac:dyDescent="0.2">
      <c r="A22" s="49"/>
      <c r="B22" s="250" t="s">
        <v>202</v>
      </c>
      <c r="C22" s="254"/>
      <c r="D22" s="255"/>
      <c r="E22" s="137"/>
      <c r="F22" s="121"/>
      <c r="G22" s="5"/>
    </row>
    <row r="23" spans="1:7" ht="12.75" customHeight="1" x14ac:dyDescent="0.2">
      <c r="A23" s="49"/>
      <c r="B23" s="253" t="s">
        <v>22</v>
      </c>
      <c r="C23" s="254"/>
      <c r="D23" s="255"/>
      <c r="E23" s="139"/>
      <c r="F23" s="121"/>
      <c r="G23" s="5"/>
    </row>
    <row r="24" spans="1:7" ht="12.75" customHeight="1" x14ac:dyDescent="0.2">
      <c r="A24" s="49"/>
      <c r="B24" s="250" t="s">
        <v>47</v>
      </c>
      <c r="C24" s="251"/>
      <c r="D24" s="252"/>
      <c r="E24" s="137"/>
      <c r="F24" s="121"/>
      <c r="G24" s="5"/>
    </row>
    <row r="25" spans="1:7" ht="12.75" customHeight="1" x14ac:dyDescent="0.2">
      <c r="A25" s="49"/>
      <c r="B25" s="220"/>
      <c r="C25" s="221"/>
      <c r="D25" s="222"/>
      <c r="E25" s="137"/>
      <c r="F25" s="121"/>
      <c r="G25" s="5"/>
    </row>
    <row r="26" spans="1:7" ht="12.75" customHeight="1" x14ac:dyDescent="0.2">
      <c r="A26" s="49"/>
      <c r="B26" s="241"/>
      <c r="C26" s="259"/>
      <c r="D26" s="260"/>
      <c r="E26" s="137"/>
      <c r="F26" s="121"/>
      <c r="G26" s="5"/>
    </row>
    <row r="27" spans="1:7" ht="12.75" customHeight="1" x14ac:dyDescent="0.2">
      <c r="A27" s="49"/>
      <c r="B27" s="220"/>
      <c r="C27" s="221"/>
      <c r="D27" s="222"/>
      <c r="E27" s="137"/>
      <c r="F27" s="121"/>
      <c r="G27" s="5"/>
    </row>
    <row r="28" spans="1:7" ht="12.75" customHeight="1" x14ac:dyDescent="0.2">
      <c r="A28" s="49"/>
      <c r="B28" s="322"/>
      <c r="C28" s="323"/>
      <c r="D28" s="324"/>
      <c r="E28" s="137"/>
      <c r="F28" s="121"/>
      <c r="G28" s="5"/>
    </row>
    <row r="29" spans="1:7" ht="12.75" customHeight="1" x14ac:dyDescent="0.2">
      <c r="A29" s="49"/>
      <c r="B29" s="226" t="s">
        <v>4</v>
      </c>
      <c r="C29" s="227"/>
      <c r="D29" s="228"/>
      <c r="E29" s="38">
        <f>SUM(E14:E28)</f>
        <v>0</v>
      </c>
      <c r="F29" s="151">
        <v>60</v>
      </c>
      <c r="G29" s="5"/>
    </row>
    <row r="30" spans="1:7" ht="12.75" customHeight="1" x14ac:dyDescent="0.2">
      <c r="A30" s="73" t="s">
        <v>117</v>
      </c>
      <c r="B30" s="314" t="s">
        <v>215</v>
      </c>
      <c r="C30" s="315"/>
      <c r="D30" s="316"/>
      <c r="E30" s="178"/>
      <c r="F30" s="106">
        <v>67</v>
      </c>
      <c r="G30" s="5"/>
    </row>
    <row r="31" spans="1:7" ht="9.9499999999999993" customHeight="1" x14ac:dyDescent="0.2">
      <c r="A31" s="50"/>
      <c r="B31" s="52"/>
      <c r="C31" s="53"/>
      <c r="D31" s="54"/>
      <c r="E31" s="8"/>
      <c r="F31" s="104"/>
      <c r="G31" s="5"/>
    </row>
    <row r="32" spans="1:7" ht="15" customHeight="1" x14ac:dyDescent="0.25">
      <c r="A32" s="55" t="s">
        <v>118</v>
      </c>
      <c r="B32" s="249" t="s">
        <v>78</v>
      </c>
      <c r="C32" s="249"/>
      <c r="D32" s="249"/>
      <c r="E32" s="249"/>
      <c r="F32" s="104"/>
      <c r="G32" s="5"/>
    </row>
    <row r="33" spans="1:8" ht="12.75" customHeight="1" x14ac:dyDescent="0.2">
      <c r="A33" s="47"/>
      <c r="B33" s="56"/>
      <c r="C33" s="57" t="s">
        <v>79</v>
      </c>
      <c r="D33" s="57" t="s">
        <v>80</v>
      </c>
      <c r="E33" s="48" t="s">
        <v>0</v>
      </c>
      <c r="F33" s="105" t="s">
        <v>160</v>
      </c>
      <c r="G33" s="5"/>
    </row>
    <row r="34" spans="1:8" ht="12.75" customHeight="1" x14ac:dyDescent="0.2">
      <c r="A34" s="47"/>
      <c r="B34" s="58" t="s">
        <v>81</v>
      </c>
      <c r="C34" s="86"/>
      <c r="D34" s="87"/>
      <c r="E34" s="59">
        <f t="shared" ref="E34:E40" si="0">C34*D34</f>
        <v>0</v>
      </c>
      <c r="F34" s="121"/>
      <c r="G34" s="5"/>
    </row>
    <row r="35" spans="1:8" ht="12.75" customHeight="1" x14ac:dyDescent="0.2">
      <c r="A35" s="47"/>
      <c r="B35" s="58" t="s">
        <v>82</v>
      </c>
      <c r="C35" s="86"/>
      <c r="D35" s="87"/>
      <c r="E35" s="59">
        <f t="shared" si="0"/>
        <v>0</v>
      </c>
      <c r="F35" s="121"/>
      <c r="G35" s="5"/>
    </row>
    <row r="36" spans="1:8" ht="12.75" customHeight="1" x14ac:dyDescent="0.2">
      <c r="A36" s="47"/>
      <c r="B36" s="58" t="s">
        <v>83</v>
      </c>
      <c r="C36" s="86"/>
      <c r="D36" s="87"/>
      <c r="E36" s="59">
        <f t="shared" si="0"/>
        <v>0</v>
      </c>
      <c r="F36" s="121"/>
      <c r="G36" s="5"/>
    </row>
    <row r="37" spans="1:8" ht="12.75" customHeight="1" x14ac:dyDescent="0.2">
      <c r="A37" s="47"/>
      <c r="B37" s="58" t="s">
        <v>84</v>
      </c>
      <c r="C37" s="86"/>
      <c r="D37" s="87"/>
      <c r="E37" s="59">
        <f t="shared" si="0"/>
        <v>0</v>
      </c>
      <c r="F37" s="121"/>
      <c r="G37" s="5"/>
    </row>
    <row r="38" spans="1:8" ht="12.75" customHeight="1" x14ac:dyDescent="0.2">
      <c r="A38" s="47"/>
      <c r="B38" s="60" t="s">
        <v>85</v>
      </c>
      <c r="C38" s="86"/>
      <c r="D38" s="87"/>
      <c r="E38" s="59">
        <f t="shared" si="0"/>
        <v>0</v>
      </c>
      <c r="F38" s="121"/>
      <c r="G38" s="5"/>
    </row>
    <row r="39" spans="1:8" ht="12.75" customHeight="1" x14ac:dyDescent="0.2">
      <c r="A39" s="47"/>
      <c r="B39" s="88"/>
      <c r="C39" s="86"/>
      <c r="D39" s="87"/>
      <c r="E39" s="59">
        <f t="shared" si="0"/>
        <v>0</v>
      </c>
      <c r="F39" s="121"/>
      <c r="G39" s="5"/>
    </row>
    <row r="40" spans="1:8" ht="12.75" customHeight="1" x14ac:dyDescent="0.2">
      <c r="A40" s="47"/>
      <c r="B40" s="88"/>
      <c r="C40" s="86"/>
      <c r="D40" s="87"/>
      <c r="E40" s="59">
        <f t="shared" si="0"/>
        <v>0</v>
      </c>
      <c r="F40" s="121"/>
      <c r="G40" s="5"/>
    </row>
    <row r="41" spans="1:8" ht="12.75" customHeight="1" x14ac:dyDescent="0.2">
      <c r="A41" s="49"/>
      <c r="B41" s="317" t="s">
        <v>4</v>
      </c>
      <c r="C41" s="318"/>
      <c r="D41" s="319"/>
      <c r="E41" s="61">
        <f>SUM(E34:E40)</f>
        <v>0</v>
      </c>
      <c r="F41" s="106">
        <v>31</v>
      </c>
      <c r="G41" s="5"/>
    </row>
    <row r="42" spans="1:8" ht="9.9499999999999993" customHeight="1" x14ac:dyDescent="0.2">
      <c r="A42" s="50"/>
      <c r="B42" s="62"/>
      <c r="C42" s="63"/>
      <c r="D42" s="63"/>
      <c r="E42" s="64"/>
      <c r="F42" s="104"/>
      <c r="G42" s="5"/>
    </row>
    <row r="43" spans="1:8" ht="15" customHeight="1" x14ac:dyDescent="0.25">
      <c r="A43" s="55" t="s">
        <v>119</v>
      </c>
      <c r="B43" s="307" t="s">
        <v>199</v>
      </c>
      <c r="C43" s="307"/>
      <c r="D43" s="307"/>
      <c r="E43" s="307"/>
      <c r="F43" s="104"/>
      <c r="G43" s="5"/>
    </row>
    <row r="44" spans="1:8" ht="12.75" customHeight="1" x14ac:dyDescent="0.2">
      <c r="A44" s="47"/>
      <c r="B44" s="156" t="s">
        <v>77</v>
      </c>
      <c r="C44" s="1"/>
      <c r="D44" s="31"/>
      <c r="E44" s="48" t="s">
        <v>0</v>
      </c>
      <c r="F44" s="105" t="s">
        <v>160</v>
      </c>
      <c r="G44" s="5"/>
    </row>
    <row r="45" spans="1:8" ht="12.75" customHeight="1" thickBot="1" x14ac:dyDescent="0.25">
      <c r="A45" s="47"/>
      <c r="B45" s="320" t="s">
        <v>92</v>
      </c>
      <c r="C45" s="321"/>
      <c r="D45" s="65" t="s">
        <v>94</v>
      </c>
      <c r="E45" s="39"/>
      <c r="F45" s="106">
        <v>31</v>
      </c>
      <c r="G45" s="5"/>
    </row>
    <row r="46" spans="1:8" ht="12.75" customHeight="1" thickTop="1" x14ac:dyDescent="0.2">
      <c r="A46" s="47"/>
      <c r="B46" s="154" t="s">
        <v>93</v>
      </c>
      <c r="C46" s="66" t="s">
        <v>0</v>
      </c>
      <c r="D46" s="155"/>
      <c r="E46" s="67"/>
      <c r="F46" s="121"/>
      <c r="G46" s="5"/>
    </row>
    <row r="47" spans="1:8" ht="12.75" customHeight="1" x14ac:dyDescent="0.2">
      <c r="A47" s="47"/>
      <c r="B47" s="60" t="s">
        <v>48</v>
      </c>
      <c r="C47" s="140"/>
      <c r="D47" s="141"/>
      <c r="E47" s="68">
        <f>IF(E45&gt;0,0,C47)</f>
        <v>0</v>
      </c>
      <c r="F47" s="106">
        <v>31</v>
      </c>
      <c r="G47" s="5"/>
      <c r="H47" s="177"/>
    </row>
    <row r="48" spans="1:8" ht="12.75" customHeight="1" x14ac:dyDescent="0.2">
      <c r="A48" s="47"/>
      <c r="B48" s="60" t="s">
        <v>49</v>
      </c>
      <c r="C48" s="140"/>
      <c r="D48" s="142"/>
      <c r="E48" s="68">
        <f>IF(E45&gt;0,0,C48)</f>
        <v>0</v>
      </c>
      <c r="F48" s="106">
        <v>31</v>
      </c>
      <c r="G48" s="5"/>
    </row>
    <row r="49" spans="1:7" ht="12.75" customHeight="1" x14ac:dyDescent="0.2">
      <c r="A49" s="49"/>
      <c r="B49" s="60" t="s">
        <v>27</v>
      </c>
      <c r="C49" s="140"/>
      <c r="D49" s="142"/>
      <c r="E49" s="68">
        <f>IF(E45&gt;0,0,C49)</f>
        <v>0</v>
      </c>
      <c r="F49" s="106">
        <v>31</v>
      </c>
      <c r="G49" s="5"/>
    </row>
    <row r="50" spans="1:7" ht="12.75" customHeight="1" x14ac:dyDescent="0.2">
      <c r="A50" s="49"/>
      <c r="B50" s="152" t="s">
        <v>189</v>
      </c>
      <c r="C50" s="140"/>
      <c r="D50" s="142"/>
      <c r="E50" s="68">
        <f>IF(E45&gt;0,0,C50)</f>
        <v>0</v>
      </c>
      <c r="F50" s="106">
        <v>31</v>
      </c>
      <c r="G50" s="5"/>
    </row>
    <row r="51" spans="1:7" ht="12.75" customHeight="1" x14ac:dyDescent="0.2">
      <c r="A51" s="49"/>
      <c r="B51" s="60" t="s">
        <v>87</v>
      </c>
      <c r="C51" s="140"/>
      <c r="D51" s="142"/>
      <c r="E51" s="68">
        <f>IF(E45&gt;0,0,C51)</f>
        <v>0</v>
      </c>
      <c r="F51" s="106">
        <v>32</v>
      </c>
      <c r="G51" s="5"/>
    </row>
    <row r="52" spans="1:7" ht="12.75" customHeight="1" x14ac:dyDescent="0.2">
      <c r="A52" s="49"/>
      <c r="B52" s="60" t="s">
        <v>88</v>
      </c>
      <c r="C52" s="140"/>
      <c r="D52" s="142"/>
      <c r="E52" s="68">
        <f>IF(E45&gt;0,0,C52)</f>
        <v>0</v>
      </c>
      <c r="F52" s="106">
        <v>31</v>
      </c>
      <c r="G52" s="5"/>
    </row>
    <row r="53" spans="1:7" ht="12.75" customHeight="1" x14ac:dyDescent="0.2">
      <c r="A53" s="49"/>
      <c r="B53" s="60" t="s">
        <v>89</v>
      </c>
      <c r="C53" s="140"/>
      <c r="D53" s="142"/>
      <c r="E53" s="68">
        <f>IF(E45&gt;0,0,C53)</f>
        <v>0</v>
      </c>
      <c r="F53" s="106">
        <v>31</v>
      </c>
      <c r="G53" s="5"/>
    </row>
    <row r="54" spans="1:7" ht="12.75" customHeight="1" x14ac:dyDescent="0.2">
      <c r="A54" s="49"/>
      <c r="B54" s="60" t="s">
        <v>90</v>
      </c>
      <c r="C54" s="140"/>
      <c r="D54" s="142"/>
      <c r="E54" s="68">
        <f>IF(E45&gt;0,0,C54)</f>
        <v>0</v>
      </c>
      <c r="F54" s="106">
        <v>37</v>
      </c>
      <c r="G54" s="5"/>
    </row>
    <row r="55" spans="1:7" ht="12.75" customHeight="1" x14ac:dyDescent="0.2">
      <c r="A55" s="49"/>
      <c r="B55" s="60" t="s">
        <v>91</v>
      </c>
      <c r="C55" s="140"/>
      <c r="D55" s="142"/>
      <c r="E55" s="68">
        <f>IF(E45&gt;0,0,C55)</f>
        <v>0</v>
      </c>
      <c r="F55" s="106">
        <v>32</v>
      </c>
      <c r="G55" s="5"/>
    </row>
    <row r="56" spans="1:7" ht="12.75" customHeight="1" x14ac:dyDescent="0.2">
      <c r="A56" s="49"/>
      <c r="B56" s="69" t="s">
        <v>98</v>
      </c>
      <c r="C56" s="140"/>
      <c r="D56" s="142"/>
      <c r="E56" s="68">
        <f>IF(E45&gt;0,0,C56)</f>
        <v>0</v>
      </c>
      <c r="F56" s="106">
        <v>66</v>
      </c>
      <c r="G56" s="5"/>
    </row>
    <row r="57" spans="1:7" ht="12.75" customHeight="1" x14ac:dyDescent="0.2">
      <c r="A57" s="49"/>
      <c r="B57" s="153"/>
      <c r="C57" s="140"/>
      <c r="D57" s="142"/>
      <c r="E57" s="68">
        <f>IF(E45&gt;0,0,C57)</f>
        <v>0</v>
      </c>
      <c r="F57" s="122"/>
      <c r="G57" s="5"/>
    </row>
    <row r="58" spans="1:7" ht="12.75" customHeight="1" x14ac:dyDescent="0.2">
      <c r="A58" s="49"/>
      <c r="B58" s="149"/>
      <c r="C58" s="140"/>
      <c r="D58" s="142"/>
      <c r="E58" s="68">
        <f>IF(E45&gt;0,0,C58)</f>
        <v>0</v>
      </c>
      <c r="F58" s="122"/>
      <c r="G58" s="5"/>
    </row>
    <row r="59" spans="1:7" ht="12.75" customHeight="1" x14ac:dyDescent="0.2">
      <c r="A59" s="49"/>
      <c r="B59" s="149"/>
      <c r="C59" s="140"/>
      <c r="D59" s="142"/>
      <c r="E59" s="68">
        <f>IF(E45&gt;0,0,C59)</f>
        <v>0</v>
      </c>
      <c r="F59" s="122"/>
      <c r="G59" s="5"/>
    </row>
    <row r="60" spans="1:7" ht="12.75" customHeight="1" x14ac:dyDescent="0.2">
      <c r="A60" s="49"/>
      <c r="B60" s="149"/>
      <c r="C60" s="140"/>
      <c r="D60" s="142"/>
      <c r="E60" s="68">
        <f>IF(E45&gt;0,0,C60)</f>
        <v>0</v>
      </c>
      <c r="F60" s="122"/>
      <c r="G60" s="5"/>
    </row>
    <row r="61" spans="1:7" ht="12.75" customHeight="1" x14ac:dyDescent="0.2">
      <c r="A61" s="49"/>
      <c r="B61" s="223" t="s">
        <v>4</v>
      </c>
      <c r="C61" s="224"/>
      <c r="D61" s="225"/>
      <c r="E61" s="35">
        <f>IF(E45&gt;0,E45,SUM(E47:E60))</f>
        <v>0</v>
      </c>
      <c r="F61" s="121"/>
      <c r="G61" s="5"/>
    </row>
    <row r="62" spans="1:7" ht="23.25" customHeight="1" x14ac:dyDescent="0.2">
      <c r="A62" s="239"/>
      <c r="B62" s="239"/>
      <c r="C62" s="239"/>
      <c r="D62" s="239"/>
      <c r="E62" s="239"/>
      <c r="F62" s="109"/>
      <c r="G62" s="5"/>
    </row>
    <row r="63" spans="1:7" ht="30" customHeight="1" x14ac:dyDescent="0.25">
      <c r="A63" s="70" t="s">
        <v>120</v>
      </c>
      <c r="B63" s="71" t="s">
        <v>99</v>
      </c>
      <c r="C63" s="71"/>
      <c r="D63" s="71"/>
      <c r="E63" s="71"/>
      <c r="F63" s="104"/>
      <c r="G63" s="5"/>
    </row>
    <row r="64" spans="1:7" ht="12.75" customHeight="1" x14ac:dyDescent="0.2">
      <c r="A64" s="72" t="s">
        <v>121</v>
      </c>
      <c r="B64" s="328" t="s">
        <v>43</v>
      </c>
      <c r="C64" s="329"/>
      <c r="D64" s="330"/>
      <c r="E64" s="48" t="s">
        <v>0</v>
      </c>
      <c r="F64" s="105" t="s">
        <v>160</v>
      </c>
      <c r="G64" s="5"/>
    </row>
    <row r="65" spans="1:7" ht="12.75" customHeight="1" x14ac:dyDescent="0.2">
      <c r="A65" s="49"/>
      <c r="B65" s="253" t="s">
        <v>65</v>
      </c>
      <c r="C65" s="254"/>
      <c r="D65" s="255"/>
      <c r="E65" s="143"/>
      <c r="F65" s="121"/>
      <c r="G65" s="5"/>
    </row>
    <row r="66" spans="1:7" ht="12.75" customHeight="1" x14ac:dyDescent="0.2">
      <c r="A66" s="49"/>
      <c r="B66" s="253" t="s">
        <v>63</v>
      </c>
      <c r="C66" s="254"/>
      <c r="D66" s="255"/>
      <c r="E66" s="143"/>
      <c r="F66" s="121"/>
      <c r="G66" s="5"/>
    </row>
    <row r="67" spans="1:7" ht="12.75" customHeight="1" x14ac:dyDescent="0.2">
      <c r="A67" s="49"/>
      <c r="B67" s="250" t="s">
        <v>23</v>
      </c>
      <c r="C67" s="251"/>
      <c r="D67" s="252"/>
      <c r="E67" s="143"/>
      <c r="F67" s="121"/>
      <c r="G67" s="5"/>
    </row>
    <row r="68" spans="1:7" ht="12.75" customHeight="1" x14ac:dyDescent="0.2">
      <c r="A68" s="49"/>
      <c r="B68" s="236"/>
      <c r="C68" s="237"/>
      <c r="D68" s="238"/>
      <c r="E68" s="143"/>
      <c r="F68" s="121"/>
      <c r="G68" s="5"/>
    </row>
    <row r="69" spans="1:7" ht="12.75" customHeight="1" x14ac:dyDescent="0.2">
      <c r="A69" s="49"/>
      <c r="B69" s="236"/>
      <c r="C69" s="237"/>
      <c r="D69" s="238"/>
      <c r="E69" s="143"/>
      <c r="F69" s="121"/>
      <c r="G69" s="5"/>
    </row>
    <row r="70" spans="1:7" ht="12.75" customHeight="1" x14ac:dyDescent="0.2">
      <c r="A70" s="49"/>
      <c r="B70" s="223" t="s">
        <v>4</v>
      </c>
      <c r="C70" s="224"/>
      <c r="D70" s="225"/>
      <c r="E70" s="9">
        <f>SUM(E65:E69)</f>
        <v>0</v>
      </c>
      <c r="F70" s="106">
        <v>61</v>
      </c>
      <c r="G70" s="5"/>
    </row>
    <row r="71" spans="1:7" ht="12.75" customHeight="1" x14ac:dyDescent="0.2">
      <c r="A71" s="239"/>
      <c r="B71" s="239"/>
      <c r="C71" s="239"/>
      <c r="D71" s="239"/>
      <c r="E71" s="239"/>
      <c r="F71" s="104"/>
      <c r="G71" s="5"/>
    </row>
    <row r="72" spans="1:7" ht="12.75" customHeight="1" x14ac:dyDescent="0.2">
      <c r="A72" s="73" t="s">
        <v>122</v>
      </c>
      <c r="B72" s="269" t="s">
        <v>44</v>
      </c>
      <c r="C72" s="270"/>
      <c r="D72" s="271"/>
      <c r="E72" s="48" t="s">
        <v>0</v>
      </c>
      <c r="F72" s="105" t="s">
        <v>160</v>
      </c>
      <c r="G72" s="5"/>
    </row>
    <row r="73" spans="1:7" ht="12.75" customHeight="1" x14ac:dyDescent="0.2">
      <c r="A73" s="49"/>
      <c r="B73" s="253" t="s">
        <v>10</v>
      </c>
      <c r="C73" s="254"/>
      <c r="D73" s="255"/>
      <c r="E73" s="143"/>
      <c r="F73" s="106">
        <v>61</v>
      </c>
      <c r="G73" s="5"/>
    </row>
    <row r="74" spans="1:7" ht="12.75" customHeight="1" x14ac:dyDescent="0.2">
      <c r="A74" s="49"/>
      <c r="B74" s="253" t="s">
        <v>11</v>
      </c>
      <c r="C74" s="254"/>
      <c r="D74" s="255"/>
      <c r="E74" s="143"/>
      <c r="F74" s="106">
        <v>61</v>
      </c>
      <c r="G74" s="5"/>
    </row>
    <row r="75" spans="1:7" ht="12.75" customHeight="1" x14ac:dyDescent="0.2">
      <c r="A75" s="49"/>
      <c r="B75" s="253" t="s">
        <v>12</v>
      </c>
      <c r="C75" s="254"/>
      <c r="D75" s="255"/>
      <c r="E75" s="143"/>
      <c r="F75" s="106">
        <v>64</v>
      </c>
      <c r="G75" s="5"/>
    </row>
    <row r="76" spans="1:7" ht="12.75" customHeight="1" x14ac:dyDescent="0.2">
      <c r="A76" s="49"/>
      <c r="B76" s="253" t="s">
        <v>45</v>
      </c>
      <c r="C76" s="254"/>
      <c r="D76" s="255"/>
      <c r="E76" s="143"/>
      <c r="F76" s="106">
        <v>63</v>
      </c>
      <c r="G76" s="5"/>
    </row>
    <row r="77" spans="1:7" ht="12.75" customHeight="1" x14ac:dyDescent="0.2">
      <c r="A77" s="49"/>
      <c r="B77" s="253" t="s">
        <v>13</v>
      </c>
      <c r="C77" s="254"/>
      <c r="D77" s="255"/>
      <c r="E77" s="143"/>
      <c r="F77" s="106">
        <v>37</v>
      </c>
      <c r="G77" s="5"/>
    </row>
    <row r="78" spans="1:7" ht="12.75" customHeight="1" x14ac:dyDescent="0.2">
      <c r="A78" s="49"/>
      <c r="B78" s="253" t="s">
        <v>14</v>
      </c>
      <c r="C78" s="254"/>
      <c r="D78" s="255"/>
      <c r="E78" s="143"/>
      <c r="F78" s="106">
        <v>34</v>
      </c>
      <c r="G78" s="5"/>
    </row>
    <row r="79" spans="1:7" ht="12.75" customHeight="1" x14ac:dyDescent="0.2">
      <c r="A79" s="49"/>
      <c r="B79" s="250" t="s">
        <v>106</v>
      </c>
      <c r="C79" s="251"/>
      <c r="D79" s="252"/>
      <c r="E79" s="143"/>
      <c r="F79" s="104">
        <v>34</v>
      </c>
      <c r="G79" s="5"/>
    </row>
    <row r="80" spans="1:7" ht="12.75" customHeight="1" x14ac:dyDescent="0.2">
      <c r="A80" s="49"/>
      <c r="B80" s="250" t="s">
        <v>105</v>
      </c>
      <c r="C80" s="251"/>
      <c r="D80" s="252"/>
      <c r="E80" s="143"/>
      <c r="F80" s="106">
        <v>34</v>
      </c>
      <c r="G80" s="5"/>
    </row>
    <row r="81" spans="1:7" ht="12.75" customHeight="1" x14ac:dyDescent="0.2">
      <c r="A81" s="49"/>
      <c r="B81" s="253" t="s">
        <v>15</v>
      </c>
      <c r="C81" s="254"/>
      <c r="D81" s="255"/>
      <c r="E81" s="143"/>
      <c r="F81" s="106">
        <v>36</v>
      </c>
      <c r="G81" s="5"/>
    </row>
    <row r="82" spans="1:7" ht="12.75" customHeight="1" x14ac:dyDescent="0.2">
      <c r="A82" s="49"/>
      <c r="B82" s="253" t="s">
        <v>16</v>
      </c>
      <c r="C82" s="254"/>
      <c r="D82" s="255"/>
      <c r="E82" s="143"/>
      <c r="F82" s="106">
        <v>63</v>
      </c>
      <c r="G82" s="5"/>
    </row>
    <row r="83" spans="1:7" ht="12.75" customHeight="1" x14ac:dyDescent="0.2">
      <c r="A83" s="49"/>
      <c r="B83" s="253" t="s">
        <v>17</v>
      </c>
      <c r="C83" s="254"/>
      <c r="D83" s="255"/>
      <c r="E83" s="143"/>
      <c r="F83" s="106">
        <v>37</v>
      </c>
      <c r="G83" s="5"/>
    </row>
    <row r="84" spans="1:7" ht="12.75" customHeight="1" x14ac:dyDescent="0.2">
      <c r="A84" s="49"/>
      <c r="B84" s="250" t="s">
        <v>104</v>
      </c>
      <c r="C84" s="251"/>
      <c r="D84" s="252"/>
      <c r="E84" s="143"/>
      <c r="F84" s="106">
        <v>68</v>
      </c>
      <c r="G84" s="5"/>
    </row>
    <row r="85" spans="1:7" ht="12.75" customHeight="1" x14ac:dyDescent="0.2">
      <c r="A85" s="49"/>
      <c r="B85" s="220"/>
      <c r="C85" s="221"/>
      <c r="D85" s="222"/>
      <c r="E85" s="143"/>
      <c r="F85" s="122"/>
      <c r="G85" s="5"/>
    </row>
    <row r="86" spans="1:7" ht="12.75" customHeight="1" x14ac:dyDescent="0.2">
      <c r="A86" s="49"/>
      <c r="B86" s="236"/>
      <c r="C86" s="237"/>
      <c r="D86" s="238"/>
      <c r="E86" s="143"/>
      <c r="F86" s="122"/>
      <c r="G86" s="5"/>
    </row>
    <row r="87" spans="1:7" ht="12.75" customHeight="1" x14ac:dyDescent="0.2">
      <c r="A87" s="49"/>
      <c r="B87" s="220"/>
      <c r="C87" s="221"/>
      <c r="D87" s="222"/>
      <c r="E87" s="143"/>
      <c r="F87" s="122"/>
      <c r="G87" s="5"/>
    </row>
    <row r="88" spans="1:7" ht="12.75" customHeight="1" x14ac:dyDescent="0.2">
      <c r="A88" s="49"/>
      <c r="B88" s="325"/>
      <c r="C88" s="326"/>
      <c r="D88" s="327"/>
      <c r="E88" s="143"/>
      <c r="F88" s="122"/>
      <c r="G88" s="5"/>
    </row>
    <row r="89" spans="1:7" ht="12.75" customHeight="1" x14ac:dyDescent="0.2">
      <c r="A89" s="49"/>
      <c r="B89" s="250" t="s">
        <v>100</v>
      </c>
      <c r="C89" s="251"/>
      <c r="D89" s="252"/>
      <c r="E89" s="143"/>
      <c r="F89" s="106">
        <v>62</v>
      </c>
      <c r="G89" s="5"/>
    </row>
    <row r="90" spans="1:7" ht="12.75" customHeight="1" x14ac:dyDescent="0.2">
      <c r="A90" s="49"/>
      <c r="B90" s="250" t="s">
        <v>101</v>
      </c>
      <c r="C90" s="251"/>
      <c r="D90" s="252"/>
      <c r="E90" s="143"/>
      <c r="F90" s="106">
        <v>62</v>
      </c>
      <c r="G90" s="5"/>
    </row>
    <row r="91" spans="1:7" ht="12.75" customHeight="1" x14ac:dyDescent="0.2">
      <c r="A91" s="49"/>
      <c r="B91" s="250" t="s">
        <v>102</v>
      </c>
      <c r="C91" s="251"/>
      <c r="D91" s="252"/>
      <c r="E91" s="143"/>
      <c r="F91" s="106">
        <v>64</v>
      </c>
      <c r="G91" s="5"/>
    </row>
    <row r="92" spans="1:7" ht="12.75" customHeight="1" x14ac:dyDescent="0.2">
      <c r="A92" s="49"/>
      <c r="B92" s="250" t="s">
        <v>103</v>
      </c>
      <c r="C92" s="251"/>
      <c r="D92" s="252"/>
      <c r="E92" s="143"/>
      <c r="F92" s="106">
        <v>64</v>
      </c>
      <c r="G92" s="5"/>
    </row>
    <row r="93" spans="1:7" ht="12.75" customHeight="1" x14ac:dyDescent="0.2">
      <c r="A93" s="49"/>
      <c r="B93" s="250" t="s">
        <v>107</v>
      </c>
      <c r="C93" s="251"/>
      <c r="D93" s="252"/>
      <c r="E93" s="143"/>
      <c r="F93" s="106">
        <v>63</v>
      </c>
      <c r="G93" s="5"/>
    </row>
    <row r="94" spans="1:7" ht="12.75" customHeight="1" x14ac:dyDescent="0.2">
      <c r="A94" s="49"/>
      <c r="B94" s="253" t="s">
        <v>46</v>
      </c>
      <c r="C94" s="254"/>
      <c r="D94" s="255"/>
      <c r="E94" s="143"/>
      <c r="F94" s="106">
        <v>63</v>
      </c>
      <c r="G94" s="5"/>
    </row>
    <row r="95" spans="1:7" ht="12.75" customHeight="1" x14ac:dyDescent="0.2">
      <c r="A95" s="49"/>
      <c r="B95" s="236"/>
      <c r="C95" s="237"/>
      <c r="D95" s="238"/>
      <c r="E95" s="143"/>
      <c r="F95" s="122"/>
      <c r="G95" s="5"/>
    </row>
    <row r="96" spans="1:7" ht="12.75" customHeight="1" x14ac:dyDescent="0.2">
      <c r="A96" s="49"/>
      <c r="B96" s="236"/>
      <c r="C96" s="237"/>
      <c r="D96" s="238"/>
      <c r="E96" s="143"/>
      <c r="F96" s="122"/>
      <c r="G96" s="5"/>
    </row>
    <row r="97" spans="1:7" ht="12.75" customHeight="1" x14ac:dyDescent="0.2">
      <c r="A97" s="49"/>
      <c r="B97" s="236"/>
      <c r="C97" s="237"/>
      <c r="D97" s="238"/>
      <c r="E97" s="143"/>
      <c r="F97" s="122"/>
      <c r="G97" s="5"/>
    </row>
    <row r="98" spans="1:7" ht="12.75" customHeight="1" x14ac:dyDescent="0.2">
      <c r="A98" s="49"/>
      <c r="B98" s="223" t="s">
        <v>4</v>
      </c>
      <c r="C98" s="224"/>
      <c r="D98" s="225"/>
      <c r="E98" s="10">
        <f>SUM(E73:E97)</f>
        <v>0</v>
      </c>
      <c r="F98" s="121"/>
      <c r="G98" s="5"/>
    </row>
    <row r="99" spans="1:7" ht="12.75" customHeight="1" x14ac:dyDescent="0.2">
      <c r="A99" s="239"/>
      <c r="B99" s="239"/>
      <c r="C99" s="239"/>
      <c r="D99" s="239"/>
      <c r="E99" s="239"/>
      <c r="F99" s="104"/>
      <c r="G99" s="5"/>
    </row>
    <row r="100" spans="1:7" ht="12.75" customHeight="1" x14ac:dyDescent="0.2">
      <c r="A100" s="73" t="s">
        <v>123</v>
      </c>
      <c r="B100" s="269" t="s">
        <v>36</v>
      </c>
      <c r="C100" s="270"/>
      <c r="D100" s="271"/>
      <c r="E100" s="48" t="s">
        <v>0</v>
      </c>
      <c r="F100" s="105" t="s">
        <v>160</v>
      </c>
      <c r="G100" s="5"/>
    </row>
    <row r="101" spans="1:7" ht="12.75" customHeight="1" x14ac:dyDescent="0.2">
      <c r="A101" s="49"/>
      <c r="B101" s="253" t="s">
        <v>5</v>
      </c>
      <c r="C101" s="254"/>
      <c r="D101" s="255"/>
      <c r="E101" s="143"/>
      <c r="F101" s="121"/>
      <c r="G101" s="5"/>
    </row>
    <row r="102" spans="1:7" ht="12.75" customHeight="1" x14ac:dyDescent="0.2">
      <c r="A102" s="49"/>
      <c r="B102" s="253" t="s">
        <v>6</v>
      </c>
      <c r="C102" s="254"/>
      <c r="D102" s="255"/>
      <c r="E102" s="143"/>
      <c r="F102" s="121"/>
      <c r="G102" s="5"/>
    </row>
    <row r="103" spans="1:7" ht="12.75" customHeight="1" x14ac:dyDescent="0.2">
      <c r="A103" s="49"/>
      <c r="B103" s="253" t="s">
        <v>7</v>
      </c>
      <c r="C103" s="254"/>
      <c r="D103" s="255"/>
      <c r="E103" s="143"/>
      <c r="F103" s="121"/>
      <c r="G103" s="5"/>
    </row>
    <row r="104" spans="1:7" ht="12.75" customHeight="1" x14ac:dyDescent="0.2">
      <c r="A104" s="49"/>
      <c r="B104" s="253" t="s">
        <v>8</v>
      </c>
      <c r="C104" s="254"/>
      <c r="D104" s="255"/>
      <c r="E104" s="143"/>
      <c r="F104" s="121"/>
      <c r="G104" s="5"/>
    </row>
    <row r="105" spans="1:7" ht="12.75" customHeight="1" x14ac:dyDescent="0.2">
      <c r="A105" s="49"/>
      <c r="B105" s="253" t="s">
        <v>9</v>
      </c>
      <c r="C105" s="254"/>
      <c r="D105" s="255"/>
      <c r="E105" s="143"/>
      <c r="F105" s="121"/>
      <c r="G105" s="5"/>
    </row>
    <row r="106" spans="1:7" ht="12.75" customHeight="1" x14ac:dyDescent="0.2">
      <c r="A106" s="49"/>
      <c r="B106" s="253" t="s">
        <v>51</v>
      </c>
      <c r="C106" s="254"/>
      <c r="D106" s="255"/>
      <c r="E106" s="143"/>
      <c r="F106" s="121"/>
      <c r="G106" s="5"/>
    </row>
    <row r="107" spans="1:7" ht="12.75" customHeight="1" x14ac:dyDescent="0.2">
      <c r="A107" s="49"/>
      <c r="B107" s="236"/>
      <c r="C107" s="237"/>
      <c r="D107" s="238"/>
      <c r="E107" s="143"/>
      <c r="F107" s="121"/>
      <c r="G107" s="5"/>
    </row>
    <row r="108" spans="1:7" ht="12.75" customHeight="1" x14ac:dyDescent="0.2">
      <c r="A108" s="49"/>
      <c r="B108" s="236"/>
      <c r="C108" s="237"/>
      <c r="D108" s="238"/>
      <c r="E108" s="143"/>
      <c r="F108" s="121"/>
      <c r="G108" s="5"/>
    </row>
    <row r="109" spans="1:7" ht="12.75" customHeight="1" x14ac:dyDescent="0.2">
      <c r="A109" s="49"/>
      <c r="B109" s="236"/>
      <c r="C109" s="237"/>
      <c r="D109" s="238"/>
      <c r="E109" s="143"/>
      <c r="F109" s="121"/>
      <c r="G109" s="5"/>
    </row>
    <row r="110" spans="1:7" ht="12.75" customHeight="1" x14ac:dyDescent="0.2">
      <c r="A110" s="49"/>
      <c r="B110" s="223" t="s">
        <v>4</v>
      </c>
      <c r="C110" s="224"/>
      <c r="D110" s="225"/>
      <c r="E110" s="10">
        <f>SUM(E101:E109)</f>
        <v>0</v>
      </c>
      <c r="F110" s="106">
        <v>40</v>
      </c>
      <c r="G110" s="5"/>
    </row>
    <row r="111" spans="1:7" ht="12.75" customHeight="1" x14ac:dyDescent="0.2">
      <c r="A111" s="50"/>
      <c r="B111" s="52"/>
      <c r="C111" s="53"/>
      <c r="D111" s="53"/>
      <c r="E111" s="11"/>
      <c r="F111" s="104"/>
      <c r="G111" s="5"/>
    </row>
    <row r="112" spans="1:7" ht="12.75" customHeight="1" x14ac:dyDescent="0.2">
      <c r="A112" s="73" t="s">
        <v>124</v>
      </c>
      <c r="B112" s="269" t="s">
        <v>41</v>
      </c>
      <c r="C112" s="270"/>
      <c r="D112" s="271"/>
      <c r="E112" s="48" t="s">
        <v>0</v>
      </c>
      <c r="F112" s="105" t="s">
        <v>160</v>
      </c>
      <c r="G112" s="5"/>
    </row>
    <row r="113" spans="1:7" ht="12.75" customHeight="1" x14ac:dyDescent="0.2">
      <c r="A113" s="49"/>
      <c r="B113" s="253" t="s">
        <v>28</v>
      </c>
      <c r="C113" s="254"/>
      <c r="D113" s="255"/>
      <c r="E113" s="143"/>
      <c r="F113" s="106">
        <v>57</v>
      </c>
      <c r="G113" s="5"/>
    </row>
    <row r="114" spans="1:7" ht="12.75" customHeight="1" x14ac:dyDescent="0.2">
      <c r="A114" s="49"/>
      <c r="B114" s="253" t="s">
        <v>29</v>
      </c>
      <c r="C114" s="254"/>
      <c r="D114" s="255"/>
      <c r="E114" s="143"/>
      <c r="F114" s="106">
        <v>57</v>
      </c>
      <c r="G114" s="5"/>
    </row>
    <row r="115" spans="1:7" ht="12.75" customHeight="1" x14ac:dyDescent="0.2">
      <c r="A115" s="49"/>
      <c r="B115" s="253" t="s">
        <v>52</v>
      </c>
      <c r="C115" s="254"/>
      <c r="D115" s="255"/>
      <c r="E115" s="143"/>
      <c r="F115" s="106">
        <v>57</v>
      </c>
      <c r="G115" s="5"/>
    </row>
    <row r="116" spans="1:7" ht="12.75" customHeight="1" x14ac:dyDescent="0.2">
      <c r="A116" s="49"/>
      <c r="B116" s="253" t="s">
        <v>30</v>
      </c>
      <c r="C116" s="254"/>
      <c r="D116" s="255"/>
      <c r="E116" s="143"/>
      <c r="F116" s="106">
        <v>63</v>
      </c>
      <c r="G116" s="5"/>
    </row>
    <row r="117" spans="1:7" ht="12.75" customHeight="1" x14ac:dyDescent="0.2">
      <c r="A117" s="49"/>
      <c r="B117" s="253" t="s">
        <v>200</v>
      </c>
      <c r="C117" s="254"/>
      <c r="D117" s="255"/>
      <c r="E117" s="143"/>
      <c r="F117" s="106">
        <v>50</v>
      </c>
      <c r="G117" s="5"/>
    </row>
    <row r="118" spans="1:7" ht="12.75" customHeight="1" x14ac:dyDescent="0.2">
      <c r="A118" s="49"/>
      <c r="B118" s="283" t="s">
        <v>201</v>
      </c>
      <c r="C118" s="284"/>
      <c r="D118" s="285"/>
      <c r="E118" s="143"/>
      <c r="F118" s="160">
        <v>58</v>
      </c>
      <c r="G118" s="5"/>
    </row>
    <row r="119" spans="1:7" ht="12.75" customHeight="1" x14ac:dyDescent="0.2">
      <c r="A119" s="49"/>
      <c r="B119" s="236"/>
      <c r="C119" s="237"/>
      <c r="D119" s="238"/>
      <c r="E119" s="143"/>
      <c r="F119" s="122"/>
      <c r="G119" s="5"/>
    </row>
    <row r="120" spans="1:7" ht="12.75" customHeight="1" x14ac:dyDescent="0.2">
      <c r="A120" s="49"/>
      <c r="B120" s="223" t="s">
        <v>4</v>
      </c>
      <c r="C120" s="224"/>
      <c r="D120" s="225"/>
      <c r="E120" s="9">
        <f>SUM(E113:E119)</f>
        <v>0</v>
      </c>
      <c r="F120" s="121"/>
      <c r="G120" s="5"/>
    </row>
    <row r="121" spans="1:7" ht="16.5" customHeight="1" x14ac:dyDescent="0.25">
      <c r="A121" s="55" t="s">
        <v>192</v>
      </c>
      <c r="B121" s="286" t="s">
        <v>193</v>
      </c>
      <c r="C121" s="286"/>
      <c r="D121" s="286"/>
      <c r="E121" s="286"/>
      <c r="F121" s="104"/>
      <c r="G121" s="5"/>
    </row>
    <row r="122" spans="1:7" ht="15" customHeight="1" x14ac:dyDescent="0.2">
      <c r="A122" s="47"/>
      <c r="B122" s="230"/>
      <c r="C122" s="231"/>
      <c r="D122" s="232"/>
      <c r="E122" s="48" t="s">
        <v>0</v>
      </c>
      <c r="F122" s="105" t="s">
        <v>160</v>
      </c>
      <c r="G122" s="5"/>
    </row>
    <row r="123" spans="1:7" ht="12.75" customHeight="1" x14ac:dyDescent="0.2">
      <c r="A123" s="49"/>
      <c r="B123" s="84" t="s">
        <v>210</v>
      </c>
      <c r="C123" s="174"/>
      <c r="D123" s="175"/>
      <c r="E123" s="143"/>
      <c r="F123" s="121"/>
      <c r="G123" s="5"/>
    </row>
    <row r="124" spans="1:7" ht="12.75" customHeight="1" x14ac:dyDescent="0.2">
      <c r="A124" s="49"/>
      <c r="B124" s="293" t="s">
        <v>212</v>
      </c>
      <c r="C124" s="294"/>
      <c r="D124" s="295"/>
      <c r="E124" s="143"/>
      <c r="F124" s="121"/>
      <c r="G124" s="5"/>
    </row>
    <row r="125" spans="1:7" ht="12.75" customHeight="1" x14ac:dyDescent="0.2">
      <c r="A125" s="49"/>
      <c r="B125" s="152" t="s">
        <v>211</v>
      </c>
      <c r="E125" s="143"/>
      <c r="F125" s="121"/>
      <c r="G125" s="5"/>
    </row>
    <row r="126" spans="1:7" ht="12.75" customHeight="1" x14ac:dyDescent="0.2">
      <c r="A126" s="49"/>
      <c r="B126" s="250" t="s">
        <v>203</v>
      </c>
      <c r="C126" s="251"/>
      <c r="D126" s="252"/>
      <c r="E126" s="143"/>
      <c r="F126" s="121"/>
      <c r="G126" s="5"/>
    </row>
    <row r="127" spans="1:7" ht="12.75" customHeight="1" x14ac:dyDescent="0.2">
      <c r="A127" s="49"/>
      <c r="B127" s="250" t="s">
        <v>66</v>
      </c>
      <c r="C127" s="251"/>
      <c r="D127" s="252"/>
      <c r="E127" s="143"/>
      <c r="F127" s="121"/>
      <c r="G127" s="5"/>
    </row>
    <row r="128" spans="1:7" ht="12.75" customHeight="1" x14ac:dyDescent="0.2">
      <c r="A128" s="49"/>
      <c r="B128" s="166" t="s">
        <v>213</v>
      </c>
      <c r="C128" s="167"/>
      <c r="D128" s="168"/>
      <c r="E128" s="143"/>
      <c r="F128" s="121"/>
      <c r="G128" s="5"/>
    </row>
    <row r="129" spans="1:7" ht="12.75" customHeight="1" x14ac:dyDescent="0.2">
      <c r="A129" s="49"/>
      <c r="B129" s="250" t="s">
        <v>214</v>
      </c>
      <c r="C129" s="251"/>
      <c r="D129" s="252"/>
      <c r="E129" s="143"/>
      <c r="F129" s="121"/>
      <c r="G129" s="5"/>
    </row>
    <row r="130" spans="1:7" ht="12.75" customHeight="1" x14ac:dyDescent="0.2">
      <c r="A130" s="49"/>
      <c r="B130" s="262" t="s">
        <v>190</v>
      </c>
      <c r="C130" s="263"/>
      <c r="D130" s="264"/>
      <c r="E130" s="143"/>
      <c r="F130" s="121"/>
      <c r="G130" s="5"/>
    </row>
    <row r="131" spans="1:7" ht="12.75" customHeight="1" x14ac:dyDescent="0.2">
      <c r="A131" s="49"/>
      <c r="B131" s="290" t="s">
        <v>26</v>
      </c>
      <c r="C131" s="291"/>
      <c r="D131" s="292"/>
      <c r="E131" s="143"/>
      <c r="F131" s="121"/>
      <c r="G131" s="5"/>
    </row>
    <row r="132" spans="1:7" ht="12.75" customHeight="1" x14ac:dyDescent="0.2">
      <c r="A132" s="49"/>
      <c r="B132" s="176"/>
      <c r="C132" s="176"/>
      <c r="D132" s="176"/>
      <c r="E132" s="143"/>
      <c r="F132" s="121"/>
      <c r="G132" s="5"/>
    </row>
    <row r="133" spans="1:7" ht="12.75" customHeight="1" x14ac:dyDescent="0.2">
      <c r="A133" s="49"/>
      <c r="B133" s="169"/>
      <c r="C133" s="170"/>
      <c r="D133" s="171"/>
      <c r="E133" s="143"/>
      <c r="F133" s="121"/>
      <c r="G133" s="5"/>
    </row>
    <row r="134" spans="1:7" ht="12.75" customHeight="1" x14ac:dyDescent="0.2">
      <c r="A134" s="49"/>
      <c r="B134" s="169"/>
      <c r="C134" s="170"/>
      <c r="D134" s="171"/>
      <c r="E134" s="143"/>
      <c r="F134" s="121"/>
      <c r="G134" s="5"/>
    </row>
    <row r="135" spans="1:7" ht="12.75" customHeight="1" x14ac:dyDescent="0.2">
      <c r="A135" s="49"/>
      <c r="B135" s="287"/>
      <c r="C135" s="288"/>
      <c r="D135" s="289"/>
      <c r="E135" s="143"/>
      <c r="F135" s="121"/>
      <c r="G135" s="5"/>
    </row>
    <row r="136" spans="1:7" ht="12.75" customHeight="1" x14ac:dyDescent="0.2">
      <c r="A136" s="50"/>
      <c r="E136" s="82">
        <f>SUM(E123:E135)</f>
        <v>0</v>
      </c>
      <c r="F136" s="106">
        <v>34</v>
      </c>
      <c r="G136" s="5"/>
    </row>
    <row r="137" spans="1:7" ht="12.75" customHeight="1" x14ac:dyDescent="0.2">
      <c r="A137" s="239"/>
      <c r="B137" s="239"/>
      <c r="C137" s="239"/>
      <c r="D137" s="239"/>
      <c r="E137" s="239"/>
      <c r="F137" s="104"/>
      <c r="G137" s="5"/>
    </row>
    <row r="138" spans="1:7" ht="12.75" customHeight="1" x14ac:dyDescent="0.25">
      <c r="A138" s="51" t="s">
        <v>126</v>
      </c>
      <c r="B138" s="249" t="s">
        <v>42</v>
      </c>
      <c r="C138" s="249"/>
      <c r="D138" s="249"/>
      <c r="E138" s="249"/>
      <c r="F138" s="104"/>
      <c r="G138" s="5"/>
    </row>
    <row r="139" spans="1:7" ht="12.75" customHeight="1" x14ac:dyDescent="0.2">
      <c r="A139" s="73" t="s">
        <v>194</v>
      </c>
      <c r="B139" s="280" t="s">
        <v>205</v>
      </c>
      <c r="C139" s="281"/>
      <c r="D139" s="282"/>
      <c r="E139" s="48" t="s">
        <v>0</v>
      </c>
      <c r="F139" s="105" t="s">
        <v>160</v>
      </c>
      <c r="G139" s="5"/>
    </row>
    <row r="140" spans="1:7" ht="12.75" customHeight="1" thickBot="1" x14ac:dyDescent="0.25">
      <c r="A140" s="49"/>
      <c r="B140" s="272" t="s">
        <v>32</v>
      </c>
      <c r="C140" s="273"/>
      <c r="D140" s="274"/>
      <c r="E140" s="144">
        <v>0</v>
      </c>
      <c r="F140" s="121"/>
      <c r="G140" s="5"/>
    </row>
    <row r="141" spans="1:7" ht="12.75" customHeight="1" thickTop="1" x14ac:dyDescent="0.2">
      <c r="A141" s="49"/>
      <c r="B141" s="278" t="s">
        <v>64</v>
      </c>
      <c r="C141" s="279"/>
      <c r="D141" s="145"/>
      <c r="E141" s="28">
        <f>IF(E140&gt;0,0,D141)</f>
        <v>0</v>
      </c>
      <c r="F141" s="121"/>
      <c r="G141" s="5"/>
    </row>
    <row r="142" spans="1:7" ht="12.75" customHeight="1" x14ac:dyDescent="0.2">
      <c r="A142" s="49"/>
      <c r="B142" s="74" t="s">
        <v>96</v>
      </c>
      <c r="C142" s="146"/>
      <c r="D142" s="75"/>
      <c r="E142" s="27"/>
      <c r="F142" s="121"/>
      <c r="G142" s="5"/>
    </row>
    <row r="143" spans="1:7" ht="12.75" customHeight="1" x14ac:dyDescent="0.2">
      <c r="A143" s="49"/>
      <c r="B143" s="76" t="s">
        <v>206</v>
      </c>
      <c r="C143" s="143"/>
      <c r="D143" s="77">
        <f>C142*C143/60</f>
        <v>0</v>
      </c>
      <c r="E143" s="6">
        <f>IF(E140&gt;0,0,D143)</f>
        <v>0</v>
      </c>
      <c r="F143" s="121"/>
      <c r="G143" s="5"/>
    </row>
    <row r="144" spans="1:7" ht="12.75" customHeight="1" x14ac:dyDescent="0.2">
      <c r="A144" s="49"/>
      <c r="B144" s="78" t="s">
        <v>207</v>
      </c>
      <c r="C144" s="143"/>
      <c r="D144" s="77">
        <f>C142*C144/60</f>
        <v>0</v>
      </c>
      <c r="E144" s="6">
        <f>IF(E140&gt;0,0,D144)</f>
        <v>0</v>
      </c>
      <c r="F144" s="121"/>
      <c r="G144" s="5"/>
    </row>
    <row r="145" spans="1:7" ht="12.75" customHeight="1" x14ac:dyDescent="0.2">
      <c r="A145" s="49"/>
      <c r="B145" s="78" t="s">
        <v>208</v>
      </c>
      <c r="C145" s="143"/>
      <c r="D145" s="77">
        <f>C142*C145/60</f>
        <v>0</v>
      </c>
      <c r="E145" s="6">
        <f>IF(E140&gt;0,0,D145)</f>
        <v>0</v>
      </c>
      <c r="F145" s="121"/>
      <c r="G145" s="5"/>
    </row>
    <row r="146" spans="1:7" ht="12.75" customHeight="1" x14ac:dyDescent="0.2">
      <c r="A146" s="49"/>
      <c r="B146" s="78" t="s">
        <v>67</v>
      </c>
      <c r="C146" s="164"/>
      <c r="D146" s="77">
        <f>C142*C146/60</f>
        <v>0</v>
      </c>
      <c r="E146" s="6">
        <f>IF(E140&gt;0,0,D146)</f>
        <v>0</v>
      </c>
      <c r="F146" s="121"/>
      <c r="G146" s="5"/>
    </row>
    <row r="147" spans="1:7" ht="12.75" customHeight="1" x14ac:dyDescent="0.2">
      <c r="A147" s="49"/>
      <c r="B147" s="74" t="s">
        <v>97</v>
      </c>
      <c r="C147" s="143"/>
      <c r="D147" s="80"/>
      <c r="E147" s="27"/>
      <c r="F147" s="121"/>
      <c r="G147" s="5"/>
    </row>
    <row r="148" spans="1:7" ht="12.75" customHeight="1" x14ac:dyDescent="0.2">
      <c r="A148" s="49"/>
      <c r="B148" s="76" t="s">
        <v>95</v>
      </c>
      <c r="C148" s="147"/>
      <c r="D148" s="77">
        <f>C147*C148</f>
        <v>0</v>
      </c>
      <c r="E148" s="29">
        <f>IF(E140&gt;0,0,D148)</f>
        <v>0</v>
      </c>
      <c r="F148" s="123"/>
      <c r="G148" s="5"/>
    </row>
    <row r="149" spans="1:7" ht="12.75" customHeight="1" x14ac:dyDescent="0.2">
      <c r="A149" s="49"/>
      <c r="B149" s="223" t="s">
        <v>4</v>
      </c>
      <c r="C149" s="225"/>
      <c r="D149" s="79">
        <f>SUM(D141:D148)</f>
        <v>0</v>
      </c>
      <c r="E149" s="9">
        <f>IF((E140&gt;0),(SUM(E140)),(SUM(E141:E148)))</f>
        <v>0</v>
      </c>
      <c r="F149" s="121"/>
      <c r="G149" s="5"/>
    </row>
    <row r="150" spans="1:7" ht="12.75" customHeight="1" x14ac:dyDescent="0.2">
      <c r="A150" s="239"/>
      <c r="B150" s="239"/>
      <c r="C150" s="239"/>
      <c r="D150" s="239"/>
      <c r="E150" s="239"/>
      <c r="F150" s="104"/>
      <c r="G150" s="5"/>
    </row>
    <row r="151" spans="1:7" ht="12.75" customHeight="1" x14ac:dyDescent="0.2">
      <c r="A151" s="73" t="s">
        <v>195</v>
      </c>
      <c r="B151" s="275" t="s">
        <v>40</v>
      </c>
      <c r="C151" s="276"/>
      <c r="D151" s="277"/>
      <c r="E151" s="48" t="s">
        <v>0</v>
      </c>
      <c r="F151" s="105" t="s">
        <v>160</v>
      </c>
      <c r="G151" s="5"/>
    </row>
    <row r="152" spans="1:7" ht="12.75" customHeight="1" x14ac:dyDescent="0.2">
      <c r="A152" s="49"/>
      <c r="B152" s="253" t="s">
        <v>2</v>
      </c>
      <c r="C152" s="254"/>
      <c r="D152" s="255"/>
      <c r="E152" s="143"/>
      <c r="F152" s="121"/>
      <c r="G152" s="5"/>
    </row>
    <row r="153" spans="1:7" ht="12.75" customHeight="1" x14ac:dyDescent="0.2">
      <c r="A153" s="49"/>
      <c r="B153" s="253" t="s">
        <v>3</v>
      </c>
      <c r="C153" s="254"/>
      <c r="D153" s="255"/>
      <c r="E153" s="143"/>
      <c r="F153" s="121"/>
      <c r="G153" s="5"/>
    </row>
    <row r="154" spans="1:7" ht="12.75" customHeight="1" x14ac:dyDescent="0.2">
      <c r="A154" s="49"/>
      <c r="B154" s="253" t="s">
        <v>53</v>
      </c>
      <c r="C154" s="254"/>
      <c r="D154" s="255"/>
      <c r="E154" s="143"/>
      <c r="F154" s="121"/>
      <c r="G154" s="5"/>
    </row>
    <row r="155" spans="1:7" ht="12.75" customHeight="1" x14ac:dyDescent="0.2">
      <c r="A155" s="49"/>
      <c r="B155" s="266"/>
      <c r="C155" s="267"/>
      <c r="D155" s="268"/>
      <c r="E155" s="143"/>
      <c r="F155" s="121"/>
      <c r="G155" s="5"/>
    </row>
    <row r="156" spans="1:7" ht="12.75" customHeight="1" x14ac:dyDescent="0.2">
      <c r="A156" s="49"/>
      <c r="B156" s="266"/>
      <c r="C156" s="267"/>
      <c r="D156" s="268"/>
      <c r="E156" s="143"/>
      <c r="F156" s="121"/>
      <c r="G156" s="5"/>
    </row>
    <row r="157" spans="1:7" ht="12" customHeight="1" x14ac:dyDescent="0.2">
      <c r="A157" s="49"/>
      <c r="B157" s="223" t="s">
        <v>4</v>
      </c>
      <c r="C157" s="224"/>
      <c r="D157" s="225"/>
      <c r="E157" s="10">
        <f>SUM(E152:E156)</f>
        <v>0</v>
      </c>
      <c r="F157" s="121"/>
      <c r="G157" s="5"/>
    </row>
    <row r="158" spans="1:7" ht="12.75" customHeight="1" x14ac:dyDescent="0.2">
      <c r="A158" s="50"/>
      <c r="B158" s="157"/>
      <c r="C158" s="157"/>
      <c r="D158" s="157"/>
      <c r="E158" s="158"/>
      <c r="F158" s="159"/>
      <c r="G158" s="5"/>
    </row>
    <row r="159" spans="1:7" ht="9.9499999999999993" customHeight="1" x14ac:dyDescent="0.2">
      <c r="A159" s="239"/>
      <c r="B159" s="239"/>
      <c r="C159" s="239"/>
      <c r="D159" s="239"/>
      <c r="E159" s="239"/>
      <c r="F159" s="104"/>
      <c r="G159" s="5"/>
    </row>
    <row r="160" spans="1:7" ht="12.75" customHeight="1" x14ac:dyDescent="0.2">
      <c r="A160" s="73" t="s">
        <v>196</v>
      </c>
      <c r="B160" s="269" t="s">
        <v>33</v>
      </c>
      <c r="C160" s="270"/>
      <c r="D160" s="271"/>
      <c r="E160" s="48" t="s">
        <v>0</v>
      </c>
      <c r="F160" s="105" t="s">
        <v>160</v>
      </c>
      <c r="G160" s="5"/>
    </row>
    <row r="161" spans="1:9" ht="12.75" customHeight="1" x14ac:dyDescent="0.2">
      <c r="A161" s="49"/>
      <c r="B161" s="253" t="s">
        <v>34</v>
      </c>
      <c r="C161" s="254"/>
      <c r="D161" s="255"/>
      <c r="E161" s="143"/>
      <c r="F161" s="121"/>
      <c r="G161" s="5"/>
    </row>
    <row r="162" spans="1:9" ht="12.75" customHeight="1" x14ac:dyDescent="0.2">
      <c r="A162" s="49"/>
      <c r="B162" s="253" t="s">
        <v>18</v>
      </c>
      <c r="C162" s="254"/>
      <c r="D162" s="255"/>
      <c r="E162" s="143"/>
      <c r="F162" s="121"/>
      <c r="G162" s="5"/>
    </row>
    <row r="163" spans="1:9" ht="12.75" customHeight="1" x14ac:dyDescent="0.2">
      <c r="A163" s="49"/>
      <c r="B163" s="253" t="s">
        <v>35</v>
      </c>
      <c r="C163" s="254"/>
      <c r="D163" s="255"/>
      <c r="E163" s="143"/>
      <c r="F163" s="121"/>
      <c r="G163" s="5"/>
      <c r="I163" s="14"/>
    </row>
    <row r="164" spans="1:9" ht="12.75" customHeight="1" x14ac:dyDescent="0.2">
      <c r="A164" s="49"/>
      <c r="B164" s="236"/>
      <c r="C164" s="237"/>
      <c r="D164" s="238"/>
      <c r="E164" s="143"/>
      <c r="F164" s="121"/>
      <c r="G164" s="5"/>
    </row>
    <row r="165" spans="1:9" ht="12.75" customHeight="1" x14ac:dyDescent="0.2">
      <c r="A165" s="49"/>
      <c r="B165" s="236"/>
      <c r="C165" s="237"/>
      <c r="D165" s="238"/>
      <c r="E165" s="143"/>
      <c r="F165" s="121"/>
      <c r="G165" s="5"/>
    </row>
    <row r="166" spans="1:9" ht="12.75" customHeight="1" x14ac:dyDescent="0.2">
      <c r="A166" s="49"/>
      <c r="B166" s="236"/>
      <c r="C166" s="237"/>
      <c r="D166" s="238"/>
      <c r="E166" s="146"/>
      <c r="F166" s="121"/>
      <c r="G166" s="5"/>
    </row>
    <row r="167" spans="1:9" ht="12.75" customHeight="1" x14ac:dyDescent="0.2">
      <c r="A167" s="49"/>
      <c r="B167" s="223" t="s">
        <v>4</v>
      </c>
      <c r="C167" s="224"/>
      <c r="D167" s="225"/>
      <c r="E167" s="107">
        <f>SUM(E161:E166)</f>
        <v>0</v>
      </c>
      <c r="F167" s="121"/>
      <c r="G167" s="5"/>
    </row>
    <row r="168" spans="1:9" ht="12.75" customHeight="1" x14ac:dyDescent="0.2">
      <c r="A168" s="50"/>
      <c r="B168" s="81"/>
      <c r="C168" s="81"/>
      <c r="D168" s="81"/>
      <c r="E168" s="11"/>
      <c r="F168" s="110"/>
      <c r="G168" s="5"/>
    </row>
    <row r="169" spans="1:9" ht="12.75" customHeight="1" x14ac:dyDescent="0.2">
      <c r="A169" s="50"/>
      <c r="B169" s="265" t="s">
        <v>157</v>
      </c>
      <c r="C169" s="265"/>
      <c r="D169" s="265"/>
      <c r="E169" s="108">
        <f>E149+E157+E167</f>
        <v>0</v>
      </c>
      <c r="F169" s="106">
        <v>64</v>
      </c>
      <c r="G169" s="5"/>
    </row>
    <row r="170" spans="1:9" ht="12.75" customHeight="1" x14ac:dyDescent="0.2">
      <c r="A170" s="239"/>
      <c r="B170" s="239"/>
      <c r="C170" s="239"/>
      <c r="D170" s="239"/>
      <c r="E170" s="239"/>
      <c r="F170" s="104"/>
      <c r="G170" s="5"/>
    </row>
    <row r="171" spans="1:9" ht="12.75" customHeight="1" x14ac:dyDescent="0.25">
      <c r="A171" s="51" t="s">
        <v>197</v>
      </c>
      <c r="B171" s="249" t="s">
        <v>108</v>
      </c>
      <c r="C171" s="249"/>
      <c r="D171" s="249"/>
      <c r="E171" s="249"/>
      <c r="F171" s="104"/>
      <c r="G171" s="5"/>
    </row>
    <row r="172" spans="1:9" ht="12.75" customHeight="1" x14ac:dyDescent="0.2">
      <c r="A172" s="47"/>
      <c r="B172" s="233"/>
      <c r="C172" s="234"/>
      <c r="D172" s="235"/>
      <c r="E172" s="48" t="s">
        <v>0</v>
      </c>
      <c r="F172" s="105" t="s">
        <v>160</v>
      </c>
      <c r="G172" s="5"/>
    </row>
    <row r="173" spans="1:9" ht="12.75" customHeight="1" x14ac:dyDescent="0.2">
      <c r="A173" s="49"/>
      <c r="B173" s="250" t="s">
        <v>109</v>
      </c>
      <c r="C173" s="251"/>
      <c r="D173" s="252"/>
      <c r="E173" s="143"/>
      <c r="F173" s="106">
        <v>62</v>
      </c>
      <c r="G173" s="5"/>
    </row>
    <row r="174" spans="1:9" ht="15" customHeight="1" x14ac:dyDescent="0.2">
      <c r="A174" s="49"/>
      <c r="B174" s="262" t="s">
        <v>110</v>
      </c>
      <c r="C174" s="263"/>
      <c r="D174" s="264"/>
      <c r="E174" s="143"/>
      <c r="F174" s="106">
        <v>62</v>
      </c>
      <c r="G174" s="5"/>
    </row>
    <row r="175" spans="1:9" ht="15" customHeight="1" x14ac:dyDescent="0.2">
      <c r="A175" s="49"/>
      <c r="B175" s="250" t="s">
        <v>111</v>
      </c>
      <c r="C175" s="251"/>
      <c r="D175" s="252"/>
      <c r="E175" s="143"/>
      <c r="F175" s="106">
        <v>62</v>
      </c>
      <c r="G175" s="5"/>
    </row>
    <row r="176" spans="1:9" ht="12" customHeight="1" x14ac:dyDescent="0.2">
      <c r="A176" s="49"/>
      <c r="B176" s="253" t="s">
        <v>20</v>
      </c>
      <c r="C176" s="254"/>
      <c r="D176" s="255"/>
      <c r="E176" s="143"/>
      <c r="F176" s="106">
        <v>60</v>
      </c>
      <c r="G176" s="5"/>
    </row>
    <row r="177" spans="1:7" x14ac:dyDescent="0.2">
      <c r="A177" s="49"/>
      <c r="B177" s="250" t="s">
        <v>112</v>
      </c>
      <c r="C177" s="251"/>
      <c r="D177" s="252"/>
      <c r="E177" s="143"/>
      <c r="F177" s="106">
        <v>60</v>
      </c>
      <c r="G177" s="5"/>
    </row>
    <row r="178" spans="1:7" x14ac:dyDescent="0.2">
      <c r="A178" s="49"/>
      <c r="B178" s="250" t="s">
        <v>127</v>
      </c>
      <c r="C178" s="251"/>
      <c r="D178" s="252"/>
      <c r="E178" s="143"/>
      <c r="F178" s="106">
        <v>62</v>
      </c>
      <c r="G178" s="5"/>
    </row>
    <row r="179" spans="1:7" x14ac:dyDescent="0.2">
      <c r="A179" s="49"/>
      <c r="B179" s="250" t="s">
        <v>128</v>
      </c>
      <c r="C179" s="251"/>
      <c r="D179" s="252"/>
      <c r="E179" s="143"/>
      <c r="F179" s="106">
        <v>62</v>
      </c>
      <c r="G179" s="5"/>
    </row>
    <row r="180" spans="1:7" x14ac:dyDescent="0.2">
      <c r="A180" s="49"/>
      <c r="B180" s="241"/>
      <c r="C180" s="259"/>
      <c r="D180" s="260"/>
      <c r="E180" s="148"/>
      <c r="F180" s="122"/>
      <c r="G180" s="5"/>
    </row>
    <row r="181" spans="1:7" x14ac:dyDescent="0.2">
      <c r="A181" s="49"/>
      <c r="B181" s="241"/>
      <c r="C181" s="259"/>
      <c r="D181" s="260"/>
      <c r="E181" s="148"/>
      <c r="F181" s="122"/>
      <c r="G181" s="5"/>
    </row>
    <row r="182" spans="1:7" x14ac:dyDescent="0.2">
      <c r="A182" s="49"/>
      <c r="B182" s="241"/>
      <c r="C182" s="259"/>
      <c r="D182" s="260"/>
      <c r="E182" s="148"/>
      <c r="F182" s="122"/>
      <c r="G182" s="5"/>
    </row>
    <row r="183" spans="1:7" x14ac:dyDescent="0.2">
      <c r="A183" s="49"/>
      <c r="B183" s="241"/>
      <c r="C183" s="259"/>
      <c r="D183" s="260"/>
      <c r="E183" s="148"/>
      <c r="F183" s="122"/>
      <c r="G183" s="5"/>
    </row>
    <row r="184" spans="1:7" x14ac:dyDescent="0.2">
      <c r="A184" s="49"/>
      <c r="B184" s="223" t="s">
        <v>4</v>
      </c>
      <c r="C184" s="224"/>
      <c r="D184" s="225"/>
      <c r="E184" s="10">
        <f>SUM(E173:E183)</f>
        <v>0</v>
      </c>
      <c r="F184" s="121"/>
      <c r="G184" s="5"/>
    </row>
    <row r="185" spans="1:7" x14ac:dyDescent="0.2">
      <c r="A185" s="239"/>
      <c r="B185" s="239"/>
      <c r="C185" s="239"/>
      <c r="D185" s="239"/>
      <c r="E185" s="239"/>
      <c r="F185" s="104"/>
      <c r="G185" s="5"/>
    </row>
    <row r="186" spans="1:7" ht="15.75" x14ac:dyDescent="0.25">
      <c r="A186" s="261" t="s">
        <v>115</v>
      </c>
      <c r="B186" s="261"/>
      <c r="C186" s="261"/>
      <c r="D186" s="261"/>
      <c r="E186" s="261"/>
      <c r="F186" s="104"/>
      <c r="G186" s="5"/>
    </row>
    <row r="187" spans="1:7" ht="15.75" x14ac:dyDescent="0.25">
      <c r="A187" s="248"/>
      <c r="B187" s="248"/>
      <c r="C187" s="248"/>
      <c r="D187" s="248"/>
      <c r="E187" s="248"/>
      <c r="F187" s="104"/>
      <c r="G187" s="5"/>
    </row>
    <row r="188" spans="1:7" ht="9.9499999999999993" customHeight="1" x14ac:dyDescent="0.2">
      <c r="A188" s="239"/>
      <c r="B188" s="239"/>
      <c r="C188" s="239"/>
      <c r="D188" s="239"/>
      <c r="E188" s="239"/>
      <c r="F188" s="104"/>
      <c r="G188" s="5"/>
    </row>
    <row r="189" spans="1:7" ht="15" x14ac:dyDescent="0.25">
      <c r="A189" s="55" t="s">
        <v>129</v>
      </c>
      <c r="B189" s="249" t="s">
        <v>130</v>
      </c>
      <c r="C189" s="249"/>
      <c r="D189" s="249"/>
      <c r="E189" s="249"/>
      <c r="F189" s="104"/>
      <c r="G189" s="5"/>
    </row>
    <row r="190" spans="1:7" x14ac:dyDescent="0.2">
      <c r="A190" s="49"/>
      <c r="B190" s="230"/>
      <c r="C190" s="231"/>
      <c r="D190" s="232"/>
      <c r="E190" s="48" t="s">
        <v>0</v>
      </c>
      <c r="F190" s="105" t="s">
        <v>160</v>
      </c>
      <c r="G190" s="5"/>
    </row>
    <row r="191" spans="1:7" x14ac:dyDescent="0.2">
      <c r="A191" s="49"/>
      <c r="B191" s="253" t="s">
        <v>31</v>
      </c>
      <c r="C191" s="254"/>
      <c r="D191" s="255"/>
      <c r="E191" s="143"/>
      <c r="F191" s="106">
        <v>60</v>
      </c>
      <c r="G191" s="5"/>
    </row>
    <row r="192" spans="1:7" x14ac:dyDescent="0.2">
      <c r="A192" s="49"/>
      <c r="B192" s="250" t="s">
        <v>191</v>
      </c>
      <c r="C192" s="251"/>
      <c r="D192" s="252"/>
      <c r="E192" s="143"/>
      <c r="F192" s="106">
        <v>60</v>
      </c>
      <c r="G192" s="5"/>
    </row>
    <row r="193" spans="1:7" x14ac:dyDescent="0.2">
      <c r="A193" s="49"/>
      <c r="B193" s="250" t="s">
        <v>131</v>
      </c>
      <c r="C193" s="251"/>
      <c r="D193" s="252"/>
      <c r="E193" s="143"/>
      <c r="F193" s="106">
        <v>60</v>
      </c>
      <c r="G193" s="5"/>
    </row>
    <row r="194" spans="1:7" x14ac:dyDescent="0.2">
      <c r="A194" s="49"/>
      <c r="B194" s="241"/>
      <c r="C194" s="259"/>
      <c r="D194" s="260"/>
      <c r="E194" s="143"/>
      <c r="F194" s="122"/>
      <c r="G194" s="5"/>
    </row>
    <row r="195" spans="1:7" x14ac:dyDescent="0.2">
      <c r="A195" s="49"/>
      <c r="B195" s="241"/>
      <c r="C195" s="259"/>
      <c r="D195" s="260"/>
      <c r="E195" s="143"/>
      <c r="F195" s="122"/>
      <c r="G195" s="5"/>
    </row>
    <row r="196" spans="1:7" x14ac:dyDescent="0.2">
      <c r="A196" s="49"/>
      <c r="B196" s="241"/>
      <c r="C196" s="259"/>
      <c r="D196" s="260"/>
      <c r="E196" s="143"/>
      <c r="F196" s="122"/>
      <c r="G196" s="5"/>
    </row>
    <row r="197" spans="1:7" x14ac:dyDescent="0.2">
      <c r="A197" s="50"/>
      <c r="B197" s="256" t="s">
        <v>4</v>
      </c>
      <c r="C197" s="257"/>
      <c r="D197" s="258"/>
      <c r="E197" s="82">
        <f>SUM(E191:E196)</f>
        <v>0</v>
      </c>
      <c r="F197" s="123"/>
      <c r="G197" s="5"/>
    </row>
    <row r="198" spans="1:7" ht="15" customHeight="1" x14ac:dyDescent="0.2">
      <c r="A198" s="239"/>
      <c r="B198" s="239"/>
      <c r="C198" s="239"/>
      <c r="D198" s="239"/>
      <c r="E198" s="239"/>
      <c r="F198" s="109"/>
      <c r="G198" s="5"/>
    </row>
    <row r="199" spans="1:7" ht="15" x14ac:dyDescent="0.25">
      <c r="A199" s="55" t="s">
        <v>132</v>
      </c>
      <c r="B199" s="249" t="s">
        <v>134</v>
      </c>
      <c r="C199" s="249"/>
      <c r="D199" s="249"/>
      <c r="E199" s="249"/>
      <c r="F199" s="104"/>
      <c r="G199" s="5"/>
    </row>
    <row r="200" spans="1:7" x14ac:dyDescent="0.2">
      <c r="A200" s="49"/>
      <c r="B200" s="230"/>
      <c r="C200" s="231"/>
      <c r="D200" s="232"/>
      <c r="E200" s="48" t="s">
        <v>0</v>
      </c>
      <c r="F200" s="105" t="s">
        <v>160</v>
      </c>
      <c r="G200" s="5"/>
    </row>
    <row r="201" spans="1:7" x14ac:dyDescent="0.2">
      <c r="A201" s="49"/>
      <c r="B201" s="250" t="s">
        <v>133</v>
      </c>
      <c r="C201" s="251"/>
      <c r="D201" s="252"/>
      <c r="E201" s="143"/>
      <c r="F201" s="106">
        <v>60</v>
      </c>
      <c r="G201" s="5"/>
    </row>
    <row r="202" spans="1:7" x14ac:dyDescent="0.2">
      <c r="A202" s="49"/>
      <c r="B202" s="253" t="s">
        <v>54</v>
      </c>
      <c r="C202" s="254"/>
      <c r="D202" s="255"/>
      <c r="E202" s="143"/>
      <c r="F202" s="106">
        <v>60</v>
      </c>
      <c r="G202" s="5"/>
    </row>
    <row r="203" spans="1:7" x14ac:dyDescent="0.2">
      <c r="A203" s="49"/>
      <c r="B203" s="236"/>
      <c r="C203" s="221"/>
      <c r="D203" s="222"/>
      <c r="E203" s="143"/>
      <c r="F203" s="122"/>
      <c r="G203" s="5"/>
    </row>
    <row r="204" spans="1:7" x14ac:dyDescent="0.2">
      <c r="A204" s="49"/>
      <c r="B204" s="236"/>
      <c r="C204" s="237"/>
      <c r="D204" s="238"/>
      <c r="E204" s="143"/>
      <c r="F204" s="122"/>
      <c r="G204" s="5"/>
    </row>
    <row r="205" spans="1:7" x14ac:dyDescent="0.2">
      <c r="A205" s="49"/>
      <c r="B205" s="236"/>
      <c r="C205" s="237"/>
      <c r="D205" s="238"/>
      <c r="E205" s="143"/>
      <c r="F205" s="122"/>
      <c r="G205" s="5"/>
    </row>
    <row r="206" spans="1:7" x14ac:dyDescent="0.2">
      <c r="A206" s="49"/>
      <c r="B206" s="236"/>
      <c r="C206" s="237"/>
      <c r="D206" s="238"/>
      <c r="E206" s="143"/>
      <c r="F206" s="122"/>
      <c r="G206" s="5"/>
    </row>
    <row r="207" spans="1:7" x14ac:dyDescent="0.2">
      <c r="A207" s="49"/>
      <c r="B207" s="223" t="s">
        <v>4</v>
      </c>
      <c r="C207" s="224"/>
      <c r="D207" s="225"/>
      <c r="E207" s="9">
        <f>SUM(E201:E206)</f>
        <v>0</v>
      </c>
      <c r="F207" s="123"/>
      <c r="G207" s="5"/>
    </row>
    <row r="208" spans="1:7" x14ac:dyDescent="0.2">
      <c r="A208" s="239"/>
      <c r="B208" s="239"/>
      <c r="C208" s="239"/>
      <c r="D208" s="239"/>
      <c r="E208" s="239"/>
      <c r="F208" s="109"/>
      <c r="G208" s="5"/>
    </row>
    <row r="209" spans="1:7" ht="12.75" customHeight="1" x14ac:dyDescent="0.25">
      <c r="A209" s="55" t="s">
        <v>147</v>
      </c>
      <c r="B209" s="249" t="s">
        <v>154</v>
      </c>
      <c r="C209" s="249"/>
      <c r="D209" s="249"/>
      <c r="E209" s="249"/>
      <c r="F209" s="104"/>
      <c r="G209" s="5"/>
    </row>
    <row r="210" spans="1:7" ht="12.75" customHeight="1" x14ac:dyDescent="0.2">
      <c r="A210" s="49"/>
      <c r="B210" s="230"/>
      <c r="C210" s="231"/>
      <c r="D210" s="232"/>
      <c r="E210" s="48" t="s">
        <v>0</v>
      </c>
      <c r="F210" s="105" t="s">
        <v>160</v>
      </c>
      <c r="G210" s="5"/>
    </row>
    <row r="211" spans="1:7" ht="12.75" customHeight="1" x14ac:dyDescent="0.2">
      <c r="A211" s="49"/>
      <c r="B211" s="236"/>
      <c r="C211" s="237"/>
      <c r="D211" s="238"/>
      <c r="E211" s="143"/>
      <c r="F211" s="122"/>
      <c r="G211" s="5"/>
    </row>
    <row r="212" spans="1:7" ht="12.75" customHeight="1" x14ac:dyDescent="0.2">
      <c r="A212" s="49"/>
      <c r="B212" s="236"/>
      <c r="C212" s="237"/>
      <c r="D212" s="238"/>
      <c r="E212" s="143"/>
      <c r="F212" s="122"/>
      <c r="G212" s="5"/>
    </row>
    <row r="213" spans="1:7" ht="12.75" customHeight="1" x14ac:dyDescent="0.2">
      <c r="A213" s="49"/>
      <c r="B213" s="236"/>
      <c r="C213" s="237"/>
      <c r="D213" s="238"/>
      <c r="E213" s="143"/>
      <c r="F213" s="122"/>
      <c r="G213" s="5"/>
    </row>
    <row r="214" spans="1:7" ht="12.75" customHeight="1" x14ac:dyDescent="0.2">
      <c r="A214" s="49"/>
      <c r="B214" s="236"/>
      <c r="C214" s="237"/>
      <c r="D214" s="238"/>
      <c r="E214" s="143"/>
      <c r="F214" s="122"/>
      <c r="G214" s="5"/>
    </row>
    <row r="215" spans="1:7" ht="12.75" customHeight="1" x14ac:dyDescent="0.2">
      <c r="A215" s="49"/>
      <c r="B215" s="236"/>
      <c r="C215" s="237"/>
      <c r="D215" s="238"/>
      <c r="E215" s="143"/>
      <c r="F215" s="122"/>
      <c r="G215" s="5"/>
    </row>
    <row r="216" spans="1:7" ht="12.75" customHeight="1" x14ac:dyDescent="0.2">
      <c r="A216" s="49"/>
      <c r="B216" s="236"/>
      <c r="C216" s="237"/>
      <c r="D216" s="238"/>
      <c r="E216" s="143"/>
      <c r="F216" s="122"/>
      <c r="G216" s="5"/>
    </row>
    <row r="217" spans="1:7" ht="12.75" customHeight="1" x14ac:dyDescent="0.2">
      <c r="A217" s="49"/>
      <c r="B217" s="223" t="s">
        <v>4</v>
      </c>
      <c r="C217" s="224"/>
      <c r="D217" s="225"/>
      <c r="E217" s="9">
        <f>SUM(E211:E216)</f>
        <v>0</v>
      </c>
      <c r="F217" s="123"/>
      <c r="G217" s="5"/>
    </row>
    <row r="218" spans="1:7" ht="18.95" customHeight="1" x14ac:dyDescent="0.2">
      <c r="A218" s="239"/>
      <c r="B218" s="239"/>
      <c r="C218" s="239"/>
      <c r="D218" s="239"/>
      <c r="E218" s="239"/>
      <c r="F218" s="109"/>
      <c r="G218" s="5"/>
    </row>
    <row r="219" spans="1:7" ht="12.75" customHeight="1" x14ac:dyDescent="0.25">
      <c r="A219" s="248" t="s">
        <v>136</v>
      </c>
      <c r="B219" s="248"/>
      <c r="C219" s="248"/>
      <c r="D219" s="248"/>
      <c r="E219" s="248"/>
      <c r="F219" s="104"/>
      <c r="G219" s="5"/>
    </row>
    <row r="220" spans="1:7" ht="9.9499999999999993" customHeight="1" x14ac:dyDescent="0.2">
      <c r="A220" s="239"/>
      <c r="B220" s="239"/>
      <c r="C220" s="239"/>
      <c r="D220" s="239"/>
      <c r="E220" s="239"/>
      <c r="F220" s="104"/>
      <c r="G220" s="5"/>
    </row>
    <row r="221" spans="1:7" ht="15" x14ac:dyDescent="0.25">
      <c r="A221" s="51" t="s">
        <v>137</v>
      </c>
      <c r="B221" s="229" t="s">
        <v>138</v>
      </c>
      <c r="C221" s="229"/>
      <c r="D221" s="229"/>
      <c r="E221" s="229"/>
      <c r="F221" s="104"/>
      <c r="G221" s="5"/>
    </row>
    <row r="222" spans="1:7" x14ac:dyDescent="0.2">
      <c r="A222" s="47"/>
      <c r="B222" s="245"/>
      <c r="C222" s="246"/>
      <c r="D222" s="247"/>
      <c r="E222" s="48" t="s">
        <v>0</v>
      </c>
      <c r="F222" s="105" t="s">
        <v>160</v>
      </c>
      <c r="G222" s="5"/>
    </row>
    <row r="223" spans="1:7" x14ac:dyDescent="0.2">
      <c r="A223" s="49"/>
      <c r="B223" s="242"/>
      <c r="C223" s="243"/>
      <c r="D223" s="244"/>
      <c r="E223" s="143"/>
      <c r="F223" s="122"/>
      <c r="G223" s="5"/>
    </row>
    <row r="224" spans="1:7" x14ac:dyDescent="0.2">
      <c r="A224" s="49"/>
      <c r="B224" s="242"/>
      <c r="C224" s="243"/>
      <c r="D224" s="244"/>
      <c r="E224" s="143"/>
      <c r="F224" s="122"/>
      <c r="G224" s="5"/>
    </row>
    <row r="225" spans="1:7" x14ac:dyDescent="0.2">
      <c r="A225" s="49"/>
      <c r="B225" s="242"/>
      <c r="C225" s="243"/>
      <c r="D225" s="244"/>
      <c r="E225" s="143"/>
      <c r="F225" s="122"/>
      <c r="G225" s="5"/>
    </row>
    <row r="226" spans="1:7" x14ac:dyDescent="0.2">
      <c r="A226" s="49"/>
      <c r="B226" s="242"/>
      <c r="C226" s="243"/>
      <c r="D226" s="244"/>
      <c r="E226" s="143"/>
      <c r="F226" s="122"/>
      <c r="G226" s="5"/>
    </row>
    <row r="227" spans="1:7" x14ac:dyDescent="0.2">
      <c r="A227" s="49"/>
      <c r="B227" s="242"/>
      <c r="C227" s="243"/>
      <c r="D227" s="244"/>
      <c r="E227" s="143"/>
      <c r="F227" s="122"/>
      <c r="G227" s="5"/>
    </row>
    <row r="228" spans="1:7" x14ac:dyDescent="0.2">
      <c r="A228" s="49"/>
      <c r="B228" s="242"/>
      <c r="C228" s="243"/>
      <c r="D228" s="244"/>
      <c r="E228" s="143"/>
      <c r="F228" s="122"/>
      <c r="G228" s="5"/>
    </row>
    <row r="229" spans="1:7" ht="12.75" customHeight="1" x14ac:dyDescent="0.2">
      <c r="A229" s="49"/>
      <c r="B229" s="242"/>
      <c r="C229" s="243"/>
      <c r="D229" s="244"/>
      <c r="E229" s="143"/>
      <c r="F229" s="122"/>
      <c r="G229" s="5"/>
    </row>
    <row r="230" spans="1:7" ht="12.75" customHeight="1" x14ac:dyDescent="0.2">
      <c r="A230" s="49"/>
      <c r="B230" s="223" t="s">
        <v>4</v>
      </c>
      <c r="C230" s="224"/>
      <c r="D230" s="225"/>
      <c r="E230" s="9">
        <f>SUM(E223:E229)</f>
        <v>0</v>
      </c>
      <c r="F230" s="121"/>
      <c r="G230" s="5"/>
    </row>
    <row r="231" spans="1:7" ht="9.9499999999999993" customHeight="1" x14ac:dyDescent="0.2">
      <c r="A231" s="239"/>
      <c r="B231" s="239"/>
      <c r="C231" s="239"/>
      <c r="D231" s="239"/>
      <c r="E231" s="239"/>
      <c r="F231" s="104"/>
      <c r="G231" s="5"/>
    </row>
    <row r="232" spans="1:7" ht="15" x14ac:dyDescent="0.25">
      <c r="A232" s="51" t="s">
        <v>143</v>
      </c>
      <c r="B232" s="229" t="s">
        <v>140</v>
      </c>
      <c r="C232" s="229"/>
      <c r="D232" s="229"/>
      <c r="E232" s="229"/>
      <c r="F232" s="104"/>
      <c r="G232" s="5"/>
    </row>
    <row r="233" spans="1:7" x14ac:dyDescent="0.2">
      <c r="A233" s="47"/>
      <c r="B233" s="233"/>
      <c r="C233" s="234"/>
      <c r="D233" s="235"/>
      <c r="E233" s="48" t="s">
        <v>0</v>
      </c>
      <c r="F233" s="105" t="s">
        <v>160</v>
      </c>
      <c r="G233" s="5"/>
    </row>
    <row r="234" spans="1:7" x14ac:dyDescent="0.2">
      <c r="A234" s="49"/>
      <c r="B234" s="236"/>
      <c r="C234" s="237"/>
      <c r="D234" s="238"/>
      <c r="E234" s="143"/>
      <c r="F234" s="122"/>
      <c r="G234" s="5"/>
    </row>
    <row r="235" spans="1:7" x14ac:dyDescent="0.2">
      <c r="A235" s="49"/>
      <c r="B235" s="236"/>
      <c r="C235" s="237"/>
      <c r="D235" s="238"/>
      <c r="E235" s="143"/>
      <c r="F235" s="122"/>
      <c r="G235" s="5"/>
    </row>
    <row r="236" spans="1:7" x14ac:dyDescent="0.2">
      <c r="A236" s="49"/>
      <c r="B236" s="236"/>
      <c r="C236" s="237"/>
      <c r="D236" s="238"/>
      <c r="E236" s="143"/>
      <c r="F236" s="122"/>
      <c r="G236" s="5"/>
    </row>
    <row r="237" spans="1:7" x14ac:dyDescent="0.2">
      <c r="A237" s="49"/>
      <c r="B237" s="236"/>
      <c r="C237" s="237"/>
      <c r="D237" s="238"/>
      <c r="E237" s="143"/>
      <c r="F237" s="122"/>
      <c r="G237" s="5"/>
    </row>
    <row r="238" spans="1:7" ht="12.75" customHeight="1" x14ac:dyDescent="0.2">
      <c r="A238" s="49"/>
      <c r="B238" s="223" t="s">
        <v>4</v>
      </c>
      <c r="C238" s="224"/>
      <c r="D238" s="225"/>
      <c r="E238" s="9">
        <f>SUM(E234:E237)</f>
        <v>0</v>
      </c>
      <c r="F238" s="124"/>
      <c r="G238" s="5"/>
    </row>
    <row r="239" spans="1:7" ht="9.9499999999999993" customHeight="1" x14ac:dyDescent="0.2">
      <c r="A239" s="239"/>
      <c r="B239" s="239"/>
      <c r="C239" s="239"/>
      <c r="D239" s="239"/>
      <c r="E239" s="239"/>
      <c r="F239" s="109"/>
      <c r="G239" s="5"/>
    </row>
    <row r="240" spans="1:7" ht="12.75" customHeight="1" x14ac:dyDescent="0.25">
      <c r="A240" s="51" t="s">
        <v>144</v>
      </c>
      <c r="B240" s="229" t="s">
        <v>139</v>
      </c>
      <c r="C240" s="229"/>
      <c r="D240" s="229"/>
      <c r="E240" s="229"/>
      <c r="F240" s="104"/>
      <c r="G240" s="5"/>
    </row>
    <row r="241" spans="1:7" ht="12.75" customHeight="1" x14ac:dyDescent="0.2">
      <c r="A241" s="47"/>
      <c r="B241" s="233"/>
      <c r="C241" s="234"/>
      <c r="D241" s="235"/>
      <c r="E241" s="48" t="s">
        <v>0</v>
      </c>
      <c r="F241" s="105" t="s">
        <v>160</v>
      </c>
      <c r="G241" s="5"/>
    </row>
    <row r="242" spans="1:7" ht="12.75" customHeight="1" x14ac:dyDescent="0.2">
      <c r="A242" s="49"/>
      <c r="B242" s="236"/>
      <c r="C242" s="237"/>
      <c r="D242" s="238"/>
      <c r="E242" s="143"/>
      <c r="F242" s="122"/>
      <c r="G242" s="5"/>
    </row>
    <row r="243" spans="1:7" ht="12.75" customHeight="1" x14ac:dyDescent="0.2">
      <c r="A243" s="49"/>
      <c r="B243" s="236"/>
      <c r="C243" s="237"/>
      <c r="D243" s="238"/>
      <c r="E243" s="143"/>
      <c r="F243" s="122"/>
      <c r="G243" s="5"/>
    </row>
    <row r="244" spans="1:7" ht="12.75" customHeight="1" x14ac:dyDescent="0.2">
      <c r="A244" s="49"/>
      <c r="B244" s="236"/>
      <c r="C244" s="237"/>
      <c r="D244" s="238"/>
      <c r="E244" s="143"/>
      <c r="F244" s="122"/>
      <c r="G244" s="5"/>
    </row>
    <row r="245" spans="1:7" ht="12.75" customHeight="1" x14ac:dyDescent="0.2">
      <c r="A245" s="49"/>
      <c r="B245" s="236"/>
      <c r="C245" s="237"/>
      <c r="D245" s="238"/>
      <c r="E245" s="143"/>
      <c r="F245" s="122"/>
      <c r="G245" s="5"/>
    </row>
    <row r="246" spans="1:7" ht="12.75" customHeight="1" x14ac:dyDescent="0.2">
      <c r="A246" s="49"/>
      <c r="B246" s="236"/>
      <c r="C246" s="237"/>
      <c r="D246" s="238"/>
      <c r="E246" s="143"/>
      <c r="F246" s="122"/>
      <c r="G246" s="5"/>
    </row>
    <row r="247" spans="1:7" ht="12.75" customHeight="1" x14ac:dyDescent="0.2">
      <c r="A247" s="49"/>
      <c r="B247" s="236"/>
      <c r="C247" s="237"/>
      <c r="D247" s="238"/>
      <c r="E247" s="143"/>
      <c r="F247" s="122"/>
      <c r="G247" s="5"/>
    </row>
    <row r="248" spans="1:7" ht="12.75" customHeight="1" x14ac:dyDescent="0.2">
      <c r="A248" s="49"/>
      <c r="B248" s="236"/>
      <c r="C248" s="237"/>
      <c r="D248" s="238"/>
      <c r="E248" s="143"/>
      <c r="F248" s="122"/>
      <c r="G248" s="5"/>
    </row>
    <row r="249" spans="1:7" ht="12.75" customHeight="1" x14ac:dyDescent="0.2">
      <c r="A249" s="49"/>
      <c r="B249" s="223" t="s">
        <v>4</v>
      </c>
      <c r="C249" s="224"/>
      <c r="D249" s="225"/>
      <c r="E249" s="9">
        <f>SUM(E242:E248)</f>
        <v>0</v>
      </c>
      <c r="F249" s="121"/>
      <c r="G249" s="5"/>
    </row>
    <row r="250" spans="1:7" ht="9.9499999999999993" customHeight="1" x14ac:dyDescent="0.2">
      <c r="A250" s="239"/>
      <c r="B250" s="239"/>
      <c r="C250" s="239"/>
      <c r="D250" s="239"/>
      <c r="E250" s="239"/>
      <c r="F250" s="104"/>
      <c r="G250" s="5"/>
    </row>
    <row r="251" spans="1:7" ht="12.75" customHeight="1" x14ac:dyDescent="0.25">
      <c r="A251" s="51" t="s">
        <v>145</v>
      </c>
      <c r="B251" s="229" t="s">
        <v>141</v>
      </c>
      <c r="C251" s="229"/>
      <c r="D251" s="229"/>
      <c r="E251" s="229"/>
      <c r="F251" s="104"/>
      <c r="G251" s="5"/>
    </row>
    <row r="252" spans="1:7" ht="12.75" customHeight="1" x14ac:dyDescent="0.2">
      <c r="A252" s="47"/>
      <c r="B252" s="233"/>
      <c r="C252" s="234"/>
      <c r="D252" s="235"/>
      <c r="E252" s="48" t="s">
        <v>0</v>
      </c>
      <c r="F252" s="105" t="s">
        <v>160</v>
      </c>
      <c r="G252" s="5"/>
    </row>
    <row r="253" spans="1:7" ht="12.75" customHeight="1" x14ac:dyDescent="0.2">
      <c r="A253" s="49"/>
      <c r="B253" s="236"/>
      <c r="C253" s="237"/>
      <c r="D253" s="238"/>
      <c r="E253" s="143"/>
      <c r="F253" s="122"/>
      <c r="G253" s="5"/>
    </row>
    <row r="254" spans="1:7" ht="12.75" customHeight="1" x14ac:dyDescent="0.2">
      <c r="A254" s="49"/>
      <c r="B254" s="236"/>
      <c r="C254" s="237"/>
      <c r="D254" s="238"/>
      <c r="E254" s="143"/>
      <c r="F254" s="122"/>
      <c r="G254" s="5"/>
    </row>
    <row r="255" spans="1:7" ht="12.75" customHeight="1" x14ac:dyDescent="0.2">
      <c r="A255" s="49"/>
      <c r="B255" s="236"/>
      <c r="C255" s="237"/>
      <c r="D255" s="238"/>
      <c r="E255" s="143"/>
      <c r="F255" s="122"/>
      <c r="G255" s="5"/>
    </row>
    <row r="256" spans="1:7" ht="12.75" customHeight="1" x14ac:dyDescent="0.2">
      <c r="A256" s="49"/>
      <c r="B256" s="236"/>
      <c r="C256" s="237"/>
      <c r="D256" s="238"/>
      <c r="E256" s="143"/>
      <c r="F256" s="122"/>
      <c r="G256" s="5"/>
    </row>
    <row r="257" spans="1:7" ht="12.75" customHeight="1" x14ac:dyDescent="0.2">
      <c r="A257" s="49"/>
      <c r="B257" s="226" t="s">
        <v>4</v>
      </c>
      <c r="C257" s="227"/>
      <c r="D257" s="228"/>
      <c r="E257" s="9">
        <f>SUM(E253:E256)</f>
        <v>0</v>
      </c>
      <c r="F257" s="121"/>
      <c r="G257" s="5"/>
    </row>
    <row r="258" spans="1:7" ht="9.9499999999999993" customHeight="1" x14ac:dyDescent="0.2">
      <c r="A258" s="239"/>
      <c r="B258" s="239"/>
      <c r="C258" s="239"/>
      <c r="D258" s="239"/>
      <c r="E258" s="239"/>
      <c r="F258" s="109"/>
      <c r="G258" s="5"/>
    </row>
    <row r="259" spans="1:7" ht="15" customHeight="1" x14ac:dyDescent="0.25">
      <c r="A259" s="55" t="s">
        <v>148</v>
      </c>
      <c r="B259" s="240" t="s">
        <v>142</v>
      </c>
      <c r="C259" s="240"/>
      <c r="D259" s="240"/>
      <c r="E259" s="240"/>
      <c r="F259" s="104"/>
      <c r="G259" s="5"/>
    </row>
    <row r="260" spans="1:7" ht="15" hidden="1" x14ac:dyDescent="0.25">
      <c r="A260" s="51" t="s">
        <v>148</v>
      </c>
      <c r="B260" s="229" t="s">
        <v>142</v>
      </c>
      <c r="C260" s="229"/>
      <c r="D260" s="229"/>
      <c r="E260" s="229"/>
      <c r="F260" s="104"/>
      <c r="G260" s="5"/>
    </row>
    <row r="261" spans="1:7" hidden="1" x14ac:dyDescent="0.2">
      <c r="A261" s="47"/>
      <c r="B261" s="32"/>
      <c r="C261" s="31"/>
      <c r="D261" s="31"/>
      <c r="E261" s="48" t="s">
        <v>0</v>
      </c>
      <c r="F261" s="104"/>
      <c r="G261" s="5"/>
    </row>
    <row r="262" spans="1:7" hidden="1" x14ac:dyDescent="0.2">
      <c r="A262" s="49"/>
      <c r="B262" s="30"/>
      <c r="C262" s="31"/>
      <c r="D262" s="31"/>
      <c r="E262" s="83"/>
      <c r="F262" s="104"/>
      <c r="G262" s="5"/>
    </row>
    <row r="263" spans="1:7" hidden="1" x14ac:dyDescent="0.2">
      <c r="A263" s="49"/>
      <c r="B263" s="84"/>
      <c r="C263" s="31"/>
      <c r="D263" s="31"/>
      <c r="E263" s="83"/>
      <c r="F263" s="104"/>
      <c r="G263" s="5"/>
    </row>
    <row r="264" spans="1:7" x14ac:dyDescent="0.2">
      <c r="A264" s="49"/>
      <c r="B264" s="230"/>
      <c r="C264" s="231"/>
      <c r="D264" s="232"/>
      <c r="E264" s="85" t="s">
        <v>0</v>
      </c>
      <c r="F264" s="105" t="s">
        <v>160</v>
      </c>
      <c r="G264" s="5"/>
    </row>
    <row r="265" spans="1:7" x14ac:dyDescent="0.2">
      <c r="A265" s="49"/>
      <c r="B265" s="220"/>
      <c r="C265" s="221"/>
      <c r="D265" s="222"/>
      <c r="E265" s="143"/>
      <c r="F265" s="122"/>
      <c r="G265" s="5"/>
    </row>
    <row r="266" spans="1:7" x14ac:dyDescent="0.2">
      <c r="A266" s="49"/>
      <c r="B266" s="220"/>
      <c r="C266" s="221"/>
      <c r="D266" s="222"/>
      <c r="E266" s="143"/>
      <c r="F266" s="122"/>
      <c r="G266" s="5"/>
    </row>
    <row r="267" spans="1:7" x14ac:dyDescent="0.2">
      <c r="A267" s="49"/>
      <c r="B267" s="220"/>
      <c r="C267" s="221"/>
      <c r="D267" s="222"/>
      <c r="E267" s="143"/>
      <c r="F267" s="122"/>
      <c r="G267" s="5"/>
    </row>
    <row r="268" spans="1:7" x14ac:dyDescent="0.2">
      <c r="A268" s="49"/>
      <c r="B268" s="220"/>
      <c r="C268" s="221"/>
      <c r="D268" s="222"/>
      <c r="E268" s="143"/>
      <c r="F268" s="122"/>
    </row>
    <row r="269" spans="1:7" x14ac:dyDescent="0.2">
      <c r="A269" s="49"/>
      <c r="B269" s="220"/>
      <c r="C269" s="221"/>
      <c r="D269" s="222"/>
      <c r="E269" s="143"/>
      <c r="F269" s="122"/>
    </row>
    <row r="270" spans="1:7" ht="12.75" customHeight="1" x14ac:dyDescent="0.2">
      <c r="A270" s="49"/>
      <c r="B270" s="223" t="s">
        <v>4</v>
      </c>
      <c r="C270" s="224"/>
      <c r="D270" s="225"/>
      <c r="E270" s="9">
        <f>SUM(E265:E269)</f>
        <v>0</v>
      </c>
      <c r="F270" s="121"/>
    </row>
    <row r="271" spans="1:7" ht="17.25" customHeight="1" x14ac:dyDescent="0.2">
      <c r="A271" s="239"/>
      <c r="B271" s="239"/>
      <c r="C271" s="239"/>
      <c r="D271" s="239"/>
      <c r="E271" s="239"/>
      <c r="F271" s="104"/>
    </row>
    <row r="272" spans="1:7" ht="15" x14ac:dyDescent="0.25">
      <c r="A272" s="240" t="s">
        <v>146</v>
      </c>
      <c r="B272" s="240"/>
      <c r="C272" s="240"/>
      <c r="D272" s="240"/>
      <c r="E272" s="240"/>
    </row>
    <row r="273" spans="1:6" ht="9.9499999999999993" customHeight="1" x14ac:dyDescent="0.2">
      <c r="A273" s="239"/>
      <c r="B273" s="239"/>
      <c r="C273" s="239"/>
      <c r="D273" s="239"/>
      <c r="E273" s="239"/>
    </row>
    <row r="274" spans="1:6" ht="15" x14ac:dyDescent="0.25">
      <c r="A274" s="51" t="s">
        <v>151</v>
      </c>
      <c r="B274" s="233"/>
      <c r="C274" s="234"/>
      <c r="D274" s="235"/>
      <c r="E274" s="48" t="s">
        <v>0</v>
      </c>
      <c r="F274" s="105" t="s">
        <v>160</v>
      </c>
    </row>
    <row r="275" spans="1:6" x14ac:dyDescent="0.2">
      <c r="A275" s="49"/>
      <c r="B275" s="241"/>
      <c r="C275" s="237"/>
      <c r="D275" s="238"/>
      <c r="E275" s="143"/>
      <c r="F275" s="122"/>
    </row>
    <row r="276" spans="1:6" x14ac:dyDescent="0.2">
      <c r="A276" s="49"/>
      <c r="B276" s="236"/>
      <c r="C276" s="237"/>
      <c r="D276" s="238"/>
      <c r="E276" s="143"/>
      <c r="F276" s="122"/>
    </row>
    <row r="277" spans="1:6" x14ac:dyDescent="0.2">
      <c r="A277" s="49"/>
      <c r="B277" s="236"/>
      <c r="C277" s="237"/>
      <c r="D277" s="238"/>
      <c r="E277" s="143"/>
      <c r="F277" s="122"/>
    </row>
    <row r="278" spans="1:6" x14ac:dyDescent="0.2">
      <c r="A278" s="49"/>
      <c r="B278" s="236"/>
      <c r="C278" s="237"/>
      <c r="D278" s="238"/>
      <c r="E278" s="143"/>
      <c r="F278" s="122"/>
    </row>
    <row r="279" spans="1:6" x14ac:dyDescent="0.2">
      <c r="A279" s="49"/>
      <c r="B279" s="236"/>
      <c r="C279" s="237"/>
      <c r="D279" s="238"/>
      <c r="E279" s="143"/>
      <c r="F279" s="122"/>
    </row>
    <row r="280" spans="1:6" x14ac:dyDescent="0.2">
      <c r="A280" s="49"/>
      <c r="B280" s="236"/>
      <c r="C280" s="237"/>
      <c r="D280" s="238"/>
      <c r="E280" s="143"/>
      <c r="F280" s="122"/>
    </row>
    <row r="281" spans="1:6" x14ac:dyDescent="0.2">
      <c r="A281" s="49"/>
      <c r="B281" s="236"/>
      <c r="C281" s="237"/>
      <c r="D281" s="238"/>
      <c r="E281" s="143"/>
      <c r="F281" s="122"/>
    </row>
    <row r="282" spans="1:6" x14ac:dyDescent="0.2">
      <c r="A282" s="49"/>
      <c r="B282" s="236"/>
      <c r="C282" s="237"/>
      <c r="D282" s="238"/>
      <c r="E282" s="143"/>
      <c r="F282" s="125"/>
    </row>
    <row r="283" spans="1:6" x14ac:dyDescent="0.2">
      <c r="A283" s="49"/>
      <c r="B283" s="223" t="s">
        <v>4</v>
      </c>
      <c r="C283" s="224"/>
      <c r="D283" s="225"/>
      <c r="E283" s="9">
        <f>SUM(E275:E282)</f>
        <v>0</v>
      </c>
      <c r="F283" s="126"/>
    </row>
  </sheetData>
  <sheetProtection sheet="1" objects="1" scenarios="1"/>
  <mergeCells count="236">
    <mergeCell ref="B64:D64"/>
    <mergeCell ref="B65:D65"/>
    <mergeCell ref="B72:D72"/>
    <mergeCell ref="B73:D73"/>
    <mergeCell ref="B104:D104"/>
    <mergeCell ref="B105:D105"/>
    <mergeCell ref="B106:D106"/>
    <mergeCell ref="B101:D101"/>
    <mergeCell ref="B100:D100"/>
    <mergeCell ref="B95:D95"/>
    <mergeCell ref="B96:D96"/>
    <mergeCell ref="B92:D92"/>
    <mergeCell ref="B93:D93"/>
    <mergeCell ref="B94:D94"/>
    <mergeCell ref="B82:D82"/>
    <mergeCell ref="B83:D83"/>
    <mergeCell ref="B107:D107"/>
    <mergeCell ref="B112:D112"/>
    <mergeCell ref="B113:D113"/>
    <mergeCell ref="B102:D102"/>
    <mergeCell ref="B103:D103"/>
    <mergeCell ref="B66:D66"/>
    <mergeCell ref="B67:D67"/>
    <mergeCell ref="B68:D68"/>
    <mergeCell ref="B84:D84"/>
    <mergeCell ref="B85:D85"/>
    <mergeCell ref="B86:D86"/>
    <mergeCell ref="B97:D97"/>
    <mergeCell ref="B98:D98"/>
    <mergeCell ref="A99:E99"/>
    <mergeCell ref="B87:D87"/>
    <mergeCell ref="B89:D89"/>
    <mergeCell ref="B90:D90"/>
    <mergeCell ref="B91:D91"/>
    <mergeCell ref="B88:D88"/>
    <mergeCell ref="B77:D77"/>
    <mergeCell ref="B78:D78"/>
    <mergeCell ref="B79:D79"/>
    <mergeCell ref="B80:D80"/>
    <mergeCell ref="B81:D81"/>
    <mergeCell ref="A5:E5"/>
    <mergeCell ref="B6:E6"/>
    <mergeCell ref="B13:E13"/>
    <mergeCell ref="B32:E32"/>
    <mergeCell ref="B43:E43"/>
    <mergeCell ref="B15:D15"/>
    <mergeCell ref="B7:D7"/>
    <mergeCell ref="B11:D11"/>
    <mergeCell ref="B61:D61"/>
    <mergeCell ref="B10:D10"/>
    <mergeCell ref="B29:D29"/>
    <mergeCell ref="B30:D30"/>
    <mergeCell ref="B41:D41"/>
    <mergeCell ref="B25:D25"/>
    <mergeCell ref="B45:C45"/>
    <mergeCell ref="B24:D24"/>
    <mergeCell ref="B28:D28"/>
    <mergeCell ref="A1:E1"/>
    <mergeCell ref="A2:E2"/>
    <mergeCell ref="A12:E12"/>
    <mergeCell ref="B20:D20"/>
    <mergeCell ref="B21:D21"/>
    <mergeCell ref="B22:D22"/>
    <mergeCell ref="B23:D23"/>
    <mergeCell ref="B76:D76"/>
    <mergeCell ref="B74:D74"/>
    <mergeCell ref="B75:D75"/>
    <mergeCell ref="B8:D8"/>
    <mergeCell ref="B27:D27"/>
    <mergeCell ref="B26:D26"/>
    <mergeCell ref="B16:D16"/>
    <mergeCell ref="B17:D17"/>
    <mergeCell ref="B18:D18"/>
    <mergeCell ref="B19:D19"/>
    <mergeCell ref="B9:D9"/>
    <mergeCell ref="B14:D14"/>
    <mergeCell ref="B69:D69"/>
    <mergeCell ref="B70:D70"/>
    <mergeCell ref="A62:E62"/>
    <mergeCell ref="A71:E71"/>
    <mergeCell ref="A4:E4"/>
    <mergeCell ref="B108:D108"/>
    <mergeCell ref="B109:D109"/>
    <mergeCell ref="B110:D110"/>
    <mergeCell ref="B119:D119"/>
    <mergeCell ref="B120:D120"/>
    <mergeCell ref="A137:E137"/>
    <mergeCell ref="B138:E138"/>
    <mergeCell ref="B139:D139"/>
    <mergeCell ref="B114:D114"/>
    <mergeCell ref="B115:D115"/>
    <mergeCell ref="B116:D116"/>
    <mergeCell ref="B117:D117"/>
    <mergeCell ref="B118:D118"/>
    <mergeCell ref="B129:D129"/>
    <mergeCell ref="B126:D126"/>
    <mergeCell ref="B121:E121"/>
    <mergeCell ref="B122:D122"/>
    <mergeCell ref="B127:D127"/>
    <mergeCell ref="B135:D135"/>
    <mergeCell ref="B131:D131"/>
    <mergeCell ref="B130:D130"/>
    <mergeCell ref="B124:D124"/>
    <mergeCell ref="B154:D154"/>
    <mergeCell ref="B155:D155"/>
    <mergeCell ref="B156:D156"/>
    <mergeCell ref="A159:E159"/>
    <mergeCell ref="B160:D160"/>
    <mergeCell ref="B140:D140"/>
    <mergeCell ref="A150:E150"/>
    <mergeCell ref="B151:D151"/>
    <mergeCell ref="B152:D152"/>
    <mergeCell ref="B153:D153"/>
    <mergeCell ref="B141:C141"/>
    <mergeCell ref="B149:C149"/>
    <mergeCell ref="B172:D172"/>
    <mergeCell ref="B173:D173"/>
    <mergeCell ref="B174:D174"/>
    <mergeCell ref="B175:D175"/>
    <mergeCell ref="B176:D176"/>
    <mergeCell ref="B166:D166"/>
    <mergeCell ref="B157:D157"/>
    <mergeCell ref="B167:D167"/>
    <mergeCell ref="A170:E170"/>
    <mergeCell ref="B161:D161"/>
    <mergeCell ref="B162:D162"/>
    <mergeCell ref="B163:D163"/>
    <mergeCell ref="B164:D164"/>
    <mergeCell ref="B165:D165"/>
    <mergeCell ref="B171:E171"/>
    <mergeCell ref="B169:D169"/>
    <mergeCell ref="B182:D182"/>
    <mergeCell ref="B183:D183"/>
    <mergeCell ref="B184:D184"/>
    <mergeCell ref="A185:E185"/>
    <mergeCell ref="A187:E187"/>
    <mergeCell ref="B177:D177"/>
    <mergeCell ref="B178:D178"/>
    <mergeCell ref="B179:D179"/>
    <mergeCell ref="B180:D180"/>
    <mergeCell ref="B181:D181"/>
    <mergeCell ref="A186:E186"/>
    <mergeCell ref="B197:D197"/>
    <mergeCell ref="B191:D191"/>
    <mergeCell ref="B192:D192"/>
    <mergeCell ref="B193:D193"/>
    <mergeCell ref="B194:D194"/>
    <mergeCell ref="B195:D195"/>
    <mergeCell ref="B196:D196"/>
    <mergeCell ref="A188:E188"/>
    <mergeCell ref="B189:E189"/>
    <mergeCell ref="B190:D190"/>
    <mergeCell ref="B203:D203"/>
    <mergeCell ref="B204:D204"/>
    <mergeCell ref="B205:D205"/>
    <mergeCell ref="B206:D206"/>
    <mergeCell ref="B207:D207"/>
    <mergeCell ref="A198:E198"/>
    <mergeCell ref="B199:E199"/>
    <mergeCell ref="B200:D200"/>
    <mergeCell ref="B201:D201"/>
    <mergeCell ref="B202:D202"/>
    <mergeCell ref="B213:D213"/>
    <mergeCell ref="B214:D214"/>
    <mergeCell ref="B215:D215"/>
    <mergeCell ref="B216:D216"/>
    <mergeCell ref="B217:D217"/>
    <mergeCell ref="A208:E208"/>
    <mergeCell ref="B209:E209"/>
    <mergeCell ref="B210:D210"/>
    <mergeCell ref="B211:D211"/>
    <mergeCell ref="B212:D212"/>
    <mergeCell ref="B224:D224"/>
    <mergeCell ref="B225:D225"/>
    <mergeCell ref="B226:D226"/>
    <mergeCell ref="B229:D229"/>
    <mergeCell ref="B230:D230"/>
    <mergeCell ref="A218:E218"/>
    <mergeCell ref="A220:E220"/>
    <mergeCell ref="B221:E221"/>
    <mergeCell ref="B222:D222"/>
    <mergeCell ref="B223:D223"/>
    <mergeCell ref="A219:E219"/>
    <mergeCell ref="B245:D245"/>
    <mergeCell ref="B246:D246"/>
    <mergeCell ref="B244:D244"/>
    <mergeCell ref="B236:D236"/>
    <mergeCell ref="B237:D237"/>
    <mergeCell ref="B227:D227"/>
    <mergeCell ref="B228:D228"/>
    <mergeCell ref="B238:D238"/>
    <mergeCell ref="A231:E231"/>
    <mergeCell ref="B232:E232"/>
    <mergeCell ref="B233:D233"/>
    <mergeCell ref="B234:D234"/>
    <mergeCell ref="B235:D235"/>
    <mergeCell ref="B282:D282"/>
    <mergeCell ref="B265:D265"/>
    <mergeCell ref="A258:E258"/>
    <mergeCell ref="B259:E259"/>
    <mergeCell ref="B283:D283"/>
    <mergeCell ref="B277:D277"/>
    <mergeCell ref="B278:D278"/>
    <mergeCell ref="B279:D279"/>
    <mergeCell ref="B280:D280"/>
    <mergeCell ref="B281:D281"/>
    <mergeCell ref="A271:E271"/>
    <mergeCell ref="A273:E273"/>
    <mergeCell ref="B274:D274"/>
    <mergeCell ref="B275:D275"/>
    <mergeCell ref="B276:D276"/>
    <mergeCell ref="A272:E272"/>
    <mergeCell ref="B3:F3"/>
    <mergeCell ref="B266:D266"/>
    <mergeCell ref="B267:D267"/>
    <mergeCell ref="B268:D268"/>
    <mergeCell ref="B269:D269"/>
    <mergeCell ref="B270:D270"/>
    <mergeCell ref="B257:D257"/>
    <mergeCell ref="B260:E260"/>
    <mergeCell ref="B264:D264"/>
    <mergeCell ref="B252:D252"/>
    <mergeCell ref="B253:D253"/>
    <mergeCell ref="B254:D254"/>
    <mergeCell ref="B255:D255"/>
    <mergeCell ref="B256:D256"/>
    <mergeCell ref="B247:D247"/>
    <mergeCell ref="B248:D248"/>
    <mergeCell ref="B249:D249"/>
    <mergeCell ref="A250:E250"/>
    <mergeCell ref="B251:E251"/>
    <mergeCell ref="A239:E239"/>
    <mergeCell ref="B240:E240"/>
    <mergeCell ref="B241:D241"/>
    <mergeCell ref="B242:D242"/>
    <mergeCell ref="B243:D243"/>
  </mergeCells>
  <phoneticPr fontId="0" type="noConversion"/>
  <pageMargins left="0.6692913385826772" right="0.19685039370078741" top="0.19685039370078741" bottom="0.39370078740157483" header="0" footer="0"/>
  <pageSetup paperSize="9" scale="98" orientation="portrait" r:id="rId1"/>
  <headerFooter alignWithMargins="0">
    <oddFooter>&amp;CUnderbilag side &amp;P af &amp;N</oddFooter>
  </headerFooter>
  <rowBreaks count="4" manualBreakCount="4">
    <brk id="62" max="5" man="1"/>
    <brk id="120" max="16383" man="1"/>
    <brk id="185" max="5" man="1"/>
    <brk id="218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0"/>
  <sheetViews>
    <sheetView workbookViewId="0">
      <selection activeCell="E19" sqref="E19"/>
    </sheetView>
  </sheetViews>
  <sheetFormatPr defaultRowHeight="12.75" x14ac:dyDescent="0.2"/>
  <cols>
    <col min="2" max="2" width="37" customWidth="1"/>
    <col min="4" max="4" width="6.42578125" customWidth="1"/>
    <col min="5" max="5" width="12" customWidth="1"/>
    <col min="6" max="6" width="10.42578125" customWidth="1"/>
  </cols>
  <sheetData>
    <row r="3" spans="1:6" ht="15.75" x14ac:dyDescent="0.25">
      <c r="A3" s="332" t="s">
        <v>161</v>
      </c>
      <c r="B3" s="332"/>
      <c r="C3" s="332"/>
      <c r="D3" s="332"/>
      <c r="E3" s="332"/>
      <c r="F3" s="332"/>
    </row>
    <row r="4" spans="1:6" ht="13.5" thickBot="1" x14ac:dyDescent="0.25">
      <c r="A4" s="15"/>
      <c r="B4" s="1"/>
      <c r="C4" s="7"/>
      <c r="D4" s="7"/>
      <c r="E4" s="7"/>
    </row>
    <row r="5" spans="1:6" ht="52.5" customHeight="1" thickBot="1" x14ac:dyDescent="0.25">
      <c r="A5" s="116" t="s">
        <v>160</v>
      </c>
      <c r="B5" s="117" t="s">
        <v>162</v>
      </c>
      <c r="C5" s="118" t="s">
        <v>0</v>
      </c>
      <c r="D5" s="118" t="s">
        <v>163</v>
      </c>
      <c r="E5" s="129" t="s">
        <v>188</v>
      </c>
      <c r="F5" s="132" t="s">
        <v>180</v>
      </c>
    </row>
    <row r="6" spans="1:6" x14ac:dyDescent="0.2">
      <c r="A6" s="114">
        <v>31</v>
      </c>
      <c r="B6" s="119" t="s">
        <v>178</v>
      </c>
      <c r="C6" s="115">
        <f>SUMIFS(Underbilag!E7:E285,Underbilag!F7:F285,31)</f>
        <v>0</v>
      </c>
      <c r="D6" s="115">
        <f>IF(C6&gt;0,C6/'Samlet oversigt'!D37*100,0)</f>
        <v>0</v>
      </c>
      <c r="E6" s="128">
        <f>MROUND(D6,3)</f>
        <v>0</v>
      </c>
      <c r="F6" s="134"/>
    </row>
    <row r="7" spans="1:6" x14ac:dyDescent="0.2">
      <c r="A7" s="112">
        <v>32</v>
      </c>
      <c r="B7" s="120" t="s">
        <v>164</v>
      </c>
      <c r="C7" s="115">
        <f>SUMIFS(Underbilag!E7:E286,Underbilag!F7:F286,32)</f>
        <v>0</v>
      </c>
      <c r="D7" s="115">
        <f>IF(C7&gt;0,C7/'Samlet oversigt'!D37*100,0)</f>
        <v>0</v>
      </c>
      <c r="E7" s="113">
        <f>MROUND(D7,3)</f>
        <v>0</v>
      </c>
      <c r="F7" s="135"/>
    </row>
    <row r="8" spans="1:6" x14ac:dyDescent="0.2">
      <c r="A8" s="112">
        <v>33</v>
      </c>
      <c r="B8" s="120" t="s">
        <v>165</v>
      </c>
      <c r="C8" s="115">
        <f>SUMIFS(Underbilag!E7:E286,Underbilag!F7:F286,33)</f>
        <v>0</v>
      </c>
      <c r="D8" s="115">
        <f>IF(C8&gt;0,C8/'Samlet oversigt'!D37*100,0)</f>
        <v>0</v>
      </c>
      <c r="E8" s="113">
        <f t="shared" ref="E8:E25" si="0">MROUND(D8,3)</f>
        <v>0</v>
      </c>
      <c r="F8" s="135"/>
    </row>
    <row r="9" spans="1:6" x14ac:dyDescent="0.2">
      <c r="A9" s="112">
        <v>34</v>
      </c>
      <c r="B9" s="120" t="s">
        <v>166</v>
      </c>
      <c r="C9" s="115">
        <f>SUMIFS(Underbilag!E7:E286,Underbilag!F7:F286,34)</f>
        <v>0</v>
      </c>
      <c r="D9" s="115">
        <f>IF(C9&gt;0,C9/'Samlet oversigt'!D37*100,0)</f>
        <v>0</v>
      </c>
      <c r="E9" s="113">
        <f t="shared" si="0"/>
        <v>0</v>
      </c>
      <c r="F9" s="135"/>
    </row>
    <row r="10" spans="1:6" x14ac:dyDescent="0.2">
      <c r="A10" s="112">
        <v>35</v>
      </c>
      <c r="B10" s="120" t="s">
        <v>167</v>
      </c>
      <c r="C10" s="115">
        <f>SUMIFS(Underbilag!E7:E286,Underbilag!F7:F286,35)</f>
        <v>0</v>
      </c>
      <c r="D10" s="115">
        <f>IF(C10&gt;0,C10/'Samlet oversigt'!D37*100,0)</f>
        <v>0</v>
      </c>
      <c r="E10" s="113">
        <f t="shared" si="0"/>
        <v>0</v>
      </c>
      <c r="F10" s="135"/>
    </row>
    <row r="11" spans="1:6" x14ac:dyDescent="0.2">
      <c r="A11" s="112">
        <v>36</v>
      </c>
      <c r="B11" s="120" t="s">
        <v>168</v>
      </c>
      <c r="C11" s="115">
        <f>SUMIFS(Underbilag!E7:E286,Underbilag!F7:F286,36)</f>
        <v>0</v>
      </c>
      <c r="D11" s="115">
        <f>IF(C11&gt;0,C11/'Samlet oversigt'!D37*100,0)</f>
        <v>0</v>
      </c>
      <c r="E11" s="113">
        <f t="shared" si="0"/>
        <v>0</v>
      </c>
      <c r="F11" s="135"/>
    </row>
    <row r="12" spans="1:6" x14ac:dyDescent="0.2">
      <c r="A12" s="112">
        <v>37</v>
      </c>
      <c r="B12" s="120" t="s">
        <v>169</v>
      </c>
      <c r="C12" s="115">
        <f>SUMIFS(Underbilag!E7:E286,Underbilag!F7:F286,37)</f>
        <v>0</v>
      </c>
      <c r="D12" s="115">
        <f>IF(C12&gt;0,C12/'Samlet oversigt'!D37*100,0)</f>
        <v>0</v>
      </c>
      <c r="E12" s="113">
        <f t="shared" si="0"/>
        <v>0</v>
      </c>
      <c r="F12" s="135"/>
    </row>
    <row r="13" spans="1:6" x14ac:dyDescent="0.2">
      <c r="A13" s="112">
        <v>40</v>
      </c>
      <c r="B13" s="120" t="s">
        <v>170</v>
      </c>
      <c r="C13" s="115">
        <f>SUMIFS(Underbilag!E7:E286,Underbilag!F7:F286,40)</f>
        <v>0</v>
      </c>
      <c r="D13" s="115">
        <f>IF(C13&gt;0,C13/'Samlet oversigt'!D37*100,0)</f>
        <v>0</v>
      </c>
      <c r="E13" s="113">
        <f t="shared" si="0"/>
        <v>0</v>
      </c>
      <c r="F13" s="135"/>
    </row>
    <row r="14" spans="1:6" x14ac:dyDescent="0.2">
      <c r="A14" s="112">
        <v>50</v>
      </c>
      <c r="B14" s="120" t="s">
        <v>200</v>
      </c>
      <c r="C14" s="115">
        <f>SUMIFS(Underbilag!E7:E286,Underbilag!F7:F286,50)</f>
        <v>0</v>
      </c>
      <c r="D14" s="115">
        <f>IF(C14&gt;0,C14/'Samlet oversigt'!D37*100,0)</f>
        <v>0</v>
      </c>
      <c r="E14" s="113">
        <f t="shared" si="0"/>
        <v>0</v>
      </c>
      <c r="F14" s="135"/>
    </row>
    <row r="15" spans="1:6" x14ac:dyDescent="0.2">
      <c r="A15" s="112">
        <v>57</v>
      </c>
      <c r="B15" s="120" t="s">
        <v>171</v>
      </c>
      <c r="C15" s="115">
        <f>SUMIFS(Underbilag!E7:E286,Underbilag!F7:F286,57)</f>
        <v>0</v>
      </c>
      <c r="D15" s="115">
        <f>IF(C15&gt;0,C15/'Samlet oversigt'!D37*100,0)</f>
        <v>0</v>
      </c>
      <c r="E15" s="113">
        <f t="shared" si="0"/>
        <v>0</v>
      </c>
      <c r="F15" s="135"/>
    </row>
    <row r="16" spans="1:6" x14ac:dyDescent="0.2">
      <c r="A16" s="112">
        <v>58</v>
      </c>
      <c r="B16" s="120" t="s">
        <v>201</v>
      </c>
      <c r="C16" s="115">
        <f>SUMIFS(Underbilag!E7:E286,Underbilag!F7:F286,58)</f>
        <v>0</v>
      </c>
      <c r="D16" s="115">
        <f>IF(C16&gt;0,C16/'Samlet oversigt'!D37*100,0)</f>
        <v>0</v>
      </c>
      <c r="E16" s="113">
        <f t="shared" si="0"/>
        <v>0</v>
      </c>
      <c r="F16" s="135"/>
    </row>
    <row r="17" spans="1:6" x14ac:dyDescent="0.2">
      <c r="A17" s="112">
        <v>60</v>
      </c>
      <c r="B17" s="120" t="s">
        <v>172</v>
      </c>
      <c r="C17" s="115">
        <f>SUMIFS(Underbilag!E7:E286,Underbilag!F7:F286,60)</f>
        <v>0</v>
      </c>
      <c r="D17" s="115">
        <f>IF(C17&gt;0,C17/'Samlet oversigt'!D37*100,0)</f>
        <v>0</v>
      </c>
      <c r="E17" s="113">
        <f t="shared" si="0"/>
        <v>0</v>
      </c>
      <c r="F17" s="135"/>
    </row>
    <row r="18" spans="1:6" x14ac:dyDescent="0.2">
      <c r="A18" s="112">
        <v>61</v>
      </c>
      <c r="B18" s="120" t="s">
        <v>173</v>
      </c>
      <c r="C18" s="115">
        <f>SUMIFS(Underbilag!E7:E286,Underbilag!F7:F286,61)</f>
        <v>0</v>
      </c>
      <c r="D18" s="115">
        <f>IF(C18&gt;0,C18/'Samlet oversigt'!D37*100,0)</f>
        <v>0</v>
      </c>
      <c r="E18" s="113">
        <f t="shared" si="0"/>
        <v>0</v>
      </c>
      <c r="F18" s="135"/>
    </row>
    <row r="19" spans="1:6" x14ac:dyDescent="0.2">
      <c r="A19" s="112">
        <v>62</v>
      </c>
      <c r="B19" s="120" t="s">
        <v>174</v>
      </c>
      <c r="C19" s="115">
        <f>SUMIFS(Underbilag!E7:E286,Underbilag!F7:F286,62)</f>
        <v>0</v>
      </c>
      <c r="D19" s="115">
        <f>IF(C19&gt;0,C19/'Samlet oversigt'!D37*100,0)</f>
        <v>0</v>
      </c>
      <c r="E19" s="113">
        <f t="shared" si="0"/>
        <v>0</v>
      </c>
      <c r="F19" s="135"/>
    </row>
    <row r="20" spans="1:6" x14ac:dyDescent="0.2">
      <c r="A20" s="112">
        <v>63</v>
      </c>
      <c r="B20" s="120" t="s">
        <v>175</v>
      </c>
      <c r="C20" s="115">
        <f>SUMIFS(Underbilag!E7:E286,Underbilag!F7:F286,63)</f>
        <v>0</v>
      </c>
      <c r="D20" s="115">
        <f>IF(C20&gt;0,C20/'Samlet oversigt'!D37*100,0)</f>
        <v>0</v>
      </c>
      <c r="E20" s="113">
        <f t="shared" si="0"/>
        <v>0</v>
      </c>
      <c r="F20" s="135"/>
    </row>
    <row r="21" spans="1:6" x14ac:dyDescent="0.2">
      <c r="A21" s="112">
        <v>64</v>
      </c>
      <c r="B21" s="120" t="s">
        <v>176</v>
      </c>
      <c r="C21" s="115">
        <f>SUMIFS(Underbilag!E7:E286,Underbilag!F7:F286,64)</f>
        <v>0</v>
      </c>
      <c r="D21" s="115">
        <f>IF(C21&gt;0,C21/'Samlet oversigt'!D37*100,0)</f>
        <v>0</v>
      </c>
      <c r="E21" s="113">
        <f t="shared" si="0"/>
        <v>0</v>
      </c>
      <c r="F21" s="135"/>
    </row>
    <row r="22" spans="1:6" x14ac:dyDescent="0.2">
      <c r="A22" s="112">
        <v>65</v>
      </c>
      <c r="B22" s="120" t="s">
        <v>186</v>
      </c>
      <c r="C22" s="115">
        <f>SUMIFS(Underbilag!E7:E286,Underbilag!F7:F286,65)</f>
        <v>0</v>
      </c>
      <c r="D22" s="115">
        <f>IF(C22&gt;0,C22/'Samlet oversigt'!D37*100,0)</f>
        <v>0</v>
      </c>
      <c r="E22" s="113">
        <f t="shared" si="0"/>
        <v>0</v>
      </c>
      <c r="F22" s="135"/>
    </row>
    <row r="23" spans="1:6" x14ac:dyDescent="0.2">
      <c r="A23" s="112">
        <v>66</v>
      </c>
      <c r="B23" s="120" t="s">
        <v>187</v>
      </c>
      <c r="C23" s="115">
        <f>SUMIFS(Underbilag!E7:E286,Underbilag!F7:F286,66)</f>
        <v>0</v>
      </c>
      <c r="D23" s="115">
        <f>IF(C23&gt;0,C23/'Samlet oversigt'!D37*100,0)</f>
        <v>0</v>
      </c>
      <c r="E23" s="113">
        <f>MROUND(D23,3)</f>
        <v>0</v>
      </c>
      <c r="F23" s="135"/>
    </row>
    <row r="24" spans="1:6" x14ac:dyDescent="0.2">
      <c r="A24" s="112">
        <v>67</v>
      </c>
      <c r="B24" s="120" t="s">
        <v>216</v>
      </c>
      <c r="C24" s="115">
        <f>SUMIFS(Underbilag!E7:E286,Underbilag!F7:F286,67)</f>
        <v>0</v>
      </c>
      <c r="D24" s="115">
        <f>IF(C24&gt;0,C24/'Samlet oversigt'!D37*100,0)</f>
        <v>0</v>
      </c>
      <c r="E24" s="113">
        <f>MROUND(D24,3)</f>
        <v>0</v>
      </c>
      <c r="F24" s="135"/>
    </row>
    <row r="25" spans="1:6" x14ac:dyDescent="0.2">
      <c r="A25" s="112">
        <v>68</v>
      </c>
      <c r="B25" s="120" t="s">
        <v>177</v>
      </c>
      <c r="C25" s="115">
        <f>SUMIFS(Underbilag!E7:E286,Underbilag!F7:F286,68)</f>
        <v>0</v>
      </c>
      <c r="D25" s="115">
        <f>IF(C25&gt;0,C25/'Samlet oversigt'!D37*100,0)</f>
        <v>0</v>
      </c>
      <c r="E25" s="113">
        <f t="shared" si="0"/>
        <v>0</v>
      </c>
      <c r="F25" s="135"/>
    </row>
    <row r="26" spans="1:6" x14ac:dyDescent="0.2">
      <c r="A26" s="112"/>
      <c r="B26" s="127" t="s">
        <v>179</v>
      </c>
      <c r="C26" s="113"/>
      <c r="D26" s="111">
        <f>SUM(D6:D25)</f>
        <v>0</v>
      </c>
      <c r="E26" s="111">
        <f>SUM(E6:E25)</f>
        <v>0</v>
      </c>
      <c r="F26" s="133">
        <f>SUM(F6:F25)</f>
        <v>0</v>
      </c>
    </row>
    <row r="28" spans="1:6" ht="50.25" customHeight="1" x14ac:dyDescent="0.2">
      <c r="C28" s="331" t="s">
        <v>181</v>
      </c>
      <c r="D28" s="331"/>
      <c r="E28" s="331"/>
      <c r="F28" s="331"/>
    </row>
    <row r="29" spans="1:6" x14ac:dyDescent="0.2">
      <c r="B29" s="131"/>
      <c r="C29" s="131"/>
      <c r="D29" s="131"/>
      <c r="E29" s="131"/>
    </row>
    <row r="30" spans="1:6" x14ac:dyDescent="0.2">
      <c r="E30" s="130"/>
    </row>
  </sheetData>
  <sheetProtection sheet="1" objects="1" scenarios="1"/>
  <mergeCells count="2">
    <mergeCell ref="C28:F28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M34"/>
  <sheetViews>
    <sheetView workbookViewId="0">
      <selection activeCell="D25" sqref="D25"/>
    </sheetView>
  </sheetViews>
  <sheetFormatPr defaultRowHeight="12.75" x14ac:dyDescent="0.2"/>
  <cols>
    <col min="1" max="1" width="10.5703125" customWidth="1"/>
    <col min="2" max="2" width="10.7109375" customWidth="1"/>
    <col min="3" max="3" width="10.42578125" customWidth="1"/>
    <col min="9" max="9" width="4.5703125" customWidth="1"/>
    <col min="10" max="10" width="6.140625" customWidth="1"/>
    <col min="11" max="11" width="7" customWidth="1"/>
    <col min="12" max="12" width="7.28515625" customWidth="1"/>
    <col min="13" max="13" width="6.7109375" customWidth="1"/>
  </cols>
  <sheetData>
    <row r="3" spans="1:13" x14ac:dyDescent="0.2">
      <c r="A3" s="189"/>
      <c r="B3" s="189"/>
      <c r="C3" s="189"/>
      <c r="E3" s="189" t="s">
        <v>57</v>
      </c>
      <c r="F3" s="189"/>
      <c r="G3" s="189"/>
      <c r="I3" s="189"/>
      <c r="J3" s="213"/>
      <c r="K3" s="213"/>
      <c r="L3" s="213"/>
      <c r="M3" s="213"/>
    </row>
    <row r="4" spans="1:13" x14ac:dyDescent="0.2">
      <c r="F4" s="12"/>
    </row>
    <row r="5" spans="1:13" x14ac:dyDescent="0.2">
      <c r="F5">
        <v>0</v>
      </c>
      <c r="G5">
        <v>0</v>
      </c>
    </row>
    <row r="6" spans="1:13" x14ac:dyDescent="0.2">
      <c r="F6" s="23">
        <v>1873</v>
      </c>
      <c r="G6">
        <v>1</v>
      </c>
    </row>
    <row r="7" spans="1:13" x14ac:dyDescent="0.2">
      <c r="F7">
        <v>3797</v>
      </c>
      <c r="G7">
        <v>2</v>
      </c>
    </row>
    <row r="8" spans="1:13" x14ac:dyDescent="0.2">
      <c r="F8">
        <v>5721</v>
      </c>
      <c r="G8">
        <v>3</v>
      </c>
    </row>
    <row r="9" spans="1:13" x14ac:dyDescent="0.2">
      <c r="F9">
        <v>7645</v>
      </c>
      <c r="G9">
        <v>4</v>
      </c>
    </row>
    <row r="20" spans="1:7" x14ac:dyDescent="0.2">
      <c r="A20" s="189" t="s">
        <v>58</v>
      </c>
      <c r="B20" s="213"/>
      <c r="C20" s="213"/>
      <c r="D20" s="213"/>
      <c r="E20" s="213"/>
    </row>
    <row r="22" spans="1:7" x14ac:dyDescent="0.2">
      <c r="A22">
        <v>0</v>
      </c>
      <c r="D22">
        <v>0</v>
      </c>
      <c r="E22">
        <v>0</v>
      </c>
    </row>
    <row r="23" spans="1:7" x14ac:dyDescent="0.2">
      <c r="A23">
        <v>1</v>
      </c>
      <c r="B23">
        <f>('Samlet oversigt'!D37)</f>
        <v>0</v>
      </c>
      <c r="C23">
        <v>1924</v>
      </c>
      <c r="D23">
        <f>B23-C23</f>
        <v>-1924</v>
      </c>
      <c r="E23">
        <f>IF(D23&gt;0,D23,0)</f>
        <v>0</v>
      </c>
    </row>
    <row r="24" spans="1:7" x14ac:dyDescent="0.2">
      <c r="A24">
        <v>2</v>
      </c>
      <c r="B24">
        <f>('Samlet oversigt'!D37)</f>
        <v>0</v>
      </c>
      <c r="C24">
        <v>3848</v>
      </c>
      <c r="D24">
        <f>B24-C24</f>
        <v>-3848</v>
      </c>
      <c r="E24">
        <f>IF(D24&gt;0,D24,0)</f>
        <v>0</v>
      </c>
    </row>
    <row r="25" spans="1:7" x14ac:dyDescent="0.2">
      <c r="A25">
        <v>3</v>
      </c>
      <c r="B25">
        <f>('Samlet oversigt'!D37)</f>
        <v>0</v>
      </c>
      <c r="C25">
        <v>5772</v>
      </c>
      <c r="D25">
        <f>B25-C25</f>
        <v>-5772</v>
      </c>
      <c r="E25">
        <f>IF(D25&gt;0,D25,0)</f>
        <v>0</v>
      </c>
    </row>
    <row r="26" spans="1:7" x14ac:dyDescent="0.2">
      <c r="A26">
        <v>4</v>
      </c>
      <c r="B26">
        <f>('Samlet oversigt'!D37)</f>
        <v>0</v>
      </c>
      <c r="C26">
        <v>7696</v>
      </c>
      <c r="D26">
        <f>B26-C26</f>
        <v>-7696</v>
      </c>
      <c r="E26">
        <f>IF(D26&gt;0,D26,0)</f>
        <v>0</v>
      </c>
      <c r="G26" s="33"/>
    </row>
    <row r="30" spans="1:7" x14ac:dyDescent="0.2">
      <c r="G30" s="34"/>
    </row>
    <row r="34" spans="2:8" x14ac:dyDescent="0.2">
      <c r="B34" s="33"/>
      <c r="H34" s="33"/>
    </row>
  </sheetData>
  <sheetProtection sheet="1" objects="1" scenarios="1"/>
  <mergeCells count="4">
    <mergeCell ref="A3:C3"/>
    <mergeCell ref="E3:G3"/>
    <mergeCell ref="I3:M3"/>
    <mergeCell ref="A20:E20"/>
  </mergeCells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Samlet oversigt</vt:lpstr>
      <vt:lpstr>Underbilag</vt:lpstr>
      <vt:lpstr>Lønkontering</vt:lpstr>
      <vt:lpstr>Vektorer</vt:lpstr>
      <vt:lpstr>'Samlet oversigt'!Udskriftsområde</vt:lpstr>
      <vt:lpstr>Underbilag!Udskriftsområde</vt:lpstr>
    </vt:vector>
  </TitlesOfParts>
  <Company>Danmarks Kordegneforening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Ammitzbøll</dc:creator>
  <cp:lastModifiedBy>Richard Ammitzbøll</cp:lastModifiedBy>
  <cp:lastPrinted>2023-09-19T18:52:20Z</cp:lastPrinted>
  <dcterms:created xsi:type="dcterms:W3CDTF">2005-01-04T10:42:44Z</dcterms:created>
  <dcterms:modified xsi:type="dcterms:W3CDTF">2023-09-20T12:56:50Z</dcterms:modified>
  <cp:version>1</cp:version>
</cp:coreProperties>
</file>